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<sst xmlns="http://schemas.openxmlformats.org/spreadsheetml/2006/main" count="30" uniqueCount="30">
  <si>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2023年7-12月五保供养机构经费及工作人员11-12月工资和社会保险资金分配表</t>
  </si>
  <si>
    <t xml:space="preserve">   　　　        类别
　敬老院</t>
  </si>
  <si>
    <t xml:space="preserve"> 管理人员工资2023年11-12月及13月工资(1800元/人/月*3个月)</t>
  </si>
  <si>
    <t>敬老院经费7-12月经费</t>
  </si>
  <si>
    <t xml:space="preserve"> 2023年养老保险单位补助
(10121.16元/人/年)</t>
  </si>
  <si>
    <t xml:space="preserve">2023年工伤保险(253.03元/人/年)
</t>
  </si>
  <si>
    <t>2023年失业保险(354.24元/人/年)</t>
  </si>
  <si>
    <t>2023年医保合疗(380元/人/年)</t>
  </si>
  <si>
    <t>合计（元）</t>
  </si>
  <si>
    <t>人数</t>
  </si>
  <si>
    <t>资金(元)</t>
  </si>
  <si>
    <t>供养人数</t>
  </si>
  <si>
    <t>基础经费</t>
  </si>
  <si>
    <t>中心敬老院</t>
  </si>
  <si>
    <t>池河敬老院</t>
  </si>
  <si>
    <t>曾溪敬老院</t>
  </si>
  <si>
    <t>饶峰敬老院(光明敬老院）</t>
  </si>
  <si>
    <t>饶峰镇牛羊河敬老院</t>
  </si>
  <si>
    <t>饶峰镇三岔河敬老院</t>
  </si>
  <si>
    <t>两河敬老院</t>
  </si>
  <si>
    <t>云雾山敬老院（铜钱峡敬老院）</t>
  </si>
  <si>
    <t>云雾山镇丁家坝敬老院</t>
  </si>
  <si>
    <t>云雾山镇云阳敬老院</t>
  </si>
  <si>
    <t>中池敬老院</t>
  </si>
  <si>
    <t>迎丰敬老院</t>
  </si>
  <si>
    <t>后柳敬老院</t>
  </si>
  <si>
    <t>喜河镇长阳敬老院</t>
  </si>
  <si>
    <t>喜河敬老院</t>
  </si>
  <si>
    <t>熨斗敬老院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</si>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</sst>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黑体"/>
      <charset val="134"/>
    </font>
    <font>
      <b/>
      <sz val="10"/>
      <name val="宋体"/>
      <charset val="134"/>
    </font>
    <font>
      <sz val="10"/>
      <name val="黑体"/>
      <charset val="134"/>
    </font>
    <font>
      <b/>
      <sz val="11"/>
      <name val="宋体"/>
      <charset val="134"/>
    </font>
    <font>
      <b/>
      <sz val="11"/>
      <name val="仿宋_GB2312"/>
      <charset val="134"/>
    </font>
    <font>
      <b/>
      <sz val="11"/>
      <color indexed="0"/>
      <name val="仿宋_GB2312"/>
      <charset val="134"/>
    </font>
    <font>
      <b/>
      <sz val="11"/>
      <color theme="1"/>
      <name val="宋体"/>
      <charset val="134"/>
      <scheme val="minor"/>
    </font>
    <font>
      <b/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1" xfId="49" applyFont="1" applyBorder="1" applyAlignment="1">
      <alignment vertical="center" wrapText="1"/>
    </xf>
    <xf numFmtId="0" fontId="4" fillId="0" borderId="2" xfId="49" applyFont="1" applyBorder="1" applyAlignment="1">
      <alignment horizontal="center" vertical="center" wrapText="1"/>
    </xf>
    <xf numFmtId="176" fontId="4" fillId="0" borderId="2" xfId="49" applyNumberFormat="1" applyFont="1" applyBorder="1" applyAlignment="1">
      <alignment horizontal="center" vertical="center" wrapText="1"/>
    </xf>
    <xf numFmtId="0" fontId="4" fillId="0" borderId="2" xfId="49" applyNumberFormat="1" applyFont="1" applyBorder="1" applyAlignment="1">
      <alignment horizontal="center" vertical="center" wrapText="1"/>
    </xf>
    <xf numFmtId="0" fontId="3" fillId="0" borderId="1" xfId="49" applyFont="1" applyBorder="1">
      <alignment vertical="center"/>
    </xf>
    <xf numFmtId="0" fontId="4" fillId="0" borderId="2" xfId="49" applyFont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2" xfId="49" applyNumberFormat="1" applyFont="1" applyBorder="1" applyAlignment="1">
      <alignment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9" fillId="0" borderId="2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N10" sqref="N10"/>
    </sheetView>
  </sheetViews>
  <sheetFormatPr defaultColWidth="9" defaultRowHeight="13.5"/>
  <cols>
    <col min="1" max="1" width="31" customWidth="1"/>
    <col min="2" max="2" width="10.3166666666667" customWidth="1"/>
    <col min="3" max="3" width="11.625" customWidth="1"/>
    <col min="4" max="4" width="9.35" customWidth="1"/>
    <col min="5" max="5" width="13.1" customWidth="1"/>
    <col min="6" max="6" width="18" customWidth="1"/>
    <col min="7" max="8" width="10.375"/>
    <col min="9" max="9" width="10.875" customWidth="1"/>
    <col min="10" max="10" width="21" customWidth="1"/>
  </cols>
  <sheetData>
    <row r="1" s="1" customFormat="1" ht="34" customHeight="1" spans="1:10">
      <c r="A1" s="3" t="s">
        <v>0</v>
      </c>
      <c r="B1" s="3"/>
      <c r="C1" s="3"/>
      <c r="D1" s="3"/>
      <c r="E1" s="3"/>
      <c r="F1" s="4"/>
      <c r="G1" s="3"/>
      <c r="H1" s="4"/>
      <c r="I1" s="3"/>
      <c r="J1" s="4"/>
    </row>
    <row r="2" s="1" customFormat="1" ht="36" customHeight="1" spans="1:10">
      <c r="A2" s="5" t="s">
        <v>1</v>
      </c>
      <c r="B2" s="6" t="s">
        <v>2</v>
      </c>
      <c r="C2" s="6"/>
      <c r="D2" s="6" t="s">
        <v>3</v>
      </c>
      <c r="E2" s="6"/>
      <c r="F2" s="7" t="s">
        <v>4</v>
      </c>
      <c r="G2" s="8" t="s">
        <v>5</v>
      </c>
      <c r="H2" s="7" t="s">
        <v>6</v>
      </c>
      <c r="I2" s="17" t="s">
        <v>7</v>
      </c>
      <c r="J2" s="18" t="s">
        <v>8</v>
      </c>
    </row>
    <row r="3" s="1" customFormat="1" ht="17" customHeight="1" spans="1:10">
      <c r="A3" s="9"/>
      <c r="B3" s="10" t="s">
        <v>9</v>
      </c>
      <c r="C3" s="10" t="s">
        <v>10</v>
      </c>
      <c r="D3" s="10" t="s">
        <v>11</v>
      </c>
      <c r="E3" s="10" t="s">
        <v>12</v>
      </c>
      <c r="F3" s="7"/>
      <c r="G3" s="8"/>
      <c r="H3" s="7"/>
      <c r="I3" s="17"/>
      <c r="J3" s="19"/>
    </row>
    <row r="4" s="1" customFormat="1" ht="9" customHeight="1" spans="1:10">
      <c r="A4" s="9"/>
      <c r="B4" s="10"/>
      <c r="C4" s="10"/>
      <c r="D4" s="10"/>
      <c r="E4" s="10"/>
      <c r="F4" s="7"/>
      <c r="G4" s="8"/>
      <c r="H4" s="7"/>
      <c r="I4" s="17"/>
      <c r="J4" s="19"/>
    </row>
    <row r="5" s="2" customFormat="1" ht="20" customHeight="1" spans="1:10">
      <c r="A5" s="11" t="s">
        <v>13</v>
      </c>
      <c r="B5" s="12">
        <v>27</v>
      </c>
      <c r="C5" s="12">
        <f>B5*1800*3</f>
        <v>145800</v>
      </c>
      <c r="D5" s="12">
        <v>198</v>
      </c>
      <c r="E5" s="12">
        <f>D5*600</f>
        <v>118800</v>
      </c>
      <c r="F5" s="12">
        <f>B5*10121.16</f>
        <v>273271.32</v>
      </c>
      <c r="G5" s="12">
        <f>B5*253.03</f>
        <v>6831.81</v>
      </c>
      <c r="H5" s="12">
        <f>B5*354.24</f>
        <v>9564.48</v>
      </c>
      <c r="I5" s="12">
        <f>B5*380</f>
        <v>10260</v>
      </c>
      <c r="J5" s="12">
        <f>C5+E5+F5+G5+H5+I5</f>
        <v>564527.61</v>
      </c>
    </row>
    <row r="6" s="2" customFormat="1" ht="20" customHeight="1" spans="1:10">
      <c r="A6" s="13" t="s">
        <v>14</v>
      </c>
      <c r="B6" s="12">
        <v>14</v>
      </c>
      <c r="C6" s="12">
        <f t="shared" ref="C6:C21" si="0">B6*1800*3</f>
        <v>75600</v>
      </c>
      <c r="D6" s="12">
        <v>97</v>
      </c>
      <c r="E6" s="12">
        <f t="shared" ref="E6:E21" si="1">D6*600</f>
        <v>58200</v>
      </c>
      <c r="F6" s="12">
        <f t="shared" ref="F6:F21" si="2">B6*10121.16</f>
        <v>141696.24</v>
      </c>
      <c r="G6" s="12">
        <f t="shared" ref="G6:G21" si="3">B6*253.03</f>
        <v>3542.42</v>
      </c>
      <c r="H6" s="12">
        <f t="shared" ref="H6:H21" si="4">B6*354.24</f>
        <v>4959.36</v>
      </c>
      <c r="I6" s="12">
        <f t="shared" ref="I6:I21" si="5">B6*380</f>
        <v>5320</v>
      </c>
      <c r="J6" s="12">
        <f t="shared" ref="J6:J21" si="6">C6+E6+F6+G6+H6+I6</f>
        <v>289318.02</v>
      </c>
    </row>
    <row r="7" s="2" customFormat="1" ht="20" customHeight="1" spans="1:10">
      <c r="A7" s="13" t="s">
        <v>15</v>
      </c>
      <c r="B7" s="12">
        <v>9</v>
      </c>
      <c r="C7" s="12">
        <f t="shared" si="0"/>
        <v>48600</v>
      </c>
      <c r="D7" s="12">
        <v>62</v>
      </c>
      <c r="E7" s="12">
        <f t="shared" si="1"/>
        <v>37200</v>
      </c>
      <c r="F7" s="12">
        <f t="shared" si="2"/>
        <v>91090.44</v>
      </c>
      <c r="G7" s="12">
        <f t="shared" si="3"/>
        <v>2277.27</v>
      </c>
      <c r="H7" s="12">
        <f t="shared" si="4"/>
        <v>3188.16</v>
      </c>
      <c r="I7" s="12">
        <f t="shared" si="5"/>
        <v>3420</v>
      </c>
      <c r="J7" s="12">
        <f t="shared" si="6"/>
        <v>185775.87</v>
      </c>
    </row>
    <row r="8" s="2" customFormat="1" ht="20" customHeight="1" spans="1:10">
      <c r="A8" s="14" t="s">
        <v>16</v>
      </c>
      <c r="B8" s="12">
        <v>8</v>
      </c>
      <c r="C8" s="12">
        <f t="shared" si="0"/>
        <v>43200</v>
      </c>
      <c r="D8" s="12">
        <v>59</v>
      </c>
      <c r="E8" s="12">
        <f t="shared" si="1"/>
        <v>35400</v>
      </c>
      <c r="F8" s="12">
        <f t="shared" si="2"/>
        <v>80969.28</v>
      </c>
      <c r="G8" s="12">
        <f t="shared" si="3"/>
        <v>2024.24</v>
      </c>
      <c r="H8" s="12">
        <f t="shared" si="4"/>
        <v>2833.92</v>
      </c>
      <c r="I8" s="12">
        <f t="shared" si="5"/>
        <v>3040</v>
      </c>
      <c r="J8" s="12">
        <f t="shared" si="6"/>
        <v>167467.44</v>
      </c>
    </row>
    <row r="9" s="2" customFormat="1" ht="20" customHeight="1" spans="1:10">
      <c r="A9" s="14" t="s">
        <v>17</v>
      </c>
      <c r="B9" s="12">
        <v>7</v>
      </c>
      <c r="C9" s="12">
        <f t="shared" si="0"/>
        <v>37800</v>
      </c>
      <c r="D9" s="12">
        <v>49</v>
      </c>
      <c r="E9" s="12">
        <f t="shared" si="1"/>
        <v>29400</v>
      </c>
      <c r="F9" s="12">
        <f t="shared" si="2"/>
        <v>70848.12</v>
      </c>
      <c r="G9" s="12">
        <f t="shared" si="3"/>
        <v>1771.21</v>
      </c>
      <c r="H9" s="12">
        <f t="shared" si="4"/>
        <v>2479.68</v>
      </c>
      <c r="I9" s="12">
        <f t="shared" si="5"/>
        <v>2660</v>
      </c>
      <c r="J9" s="12">
        <f t="shared" si="6"/>
        <v>144959.01</v>
      </c>
    </row>
    <row r="10" s="2" customFormat="1" ht="20" customHeight="1" spans="1:10">
      <c r="A10" s="14" t="s">
        <v>18</v>
      </c>
      <c r="B10" s="12">
        <v>6</v>
      </c>
      <c r="C10" s="12">
        <f t="shared" si="0"/>
        <v>32400</v>
      </c>
      <c r="D10" s="12">
        <v>23</v>
      </c>
      <c r="E10" s="12">
        <f t="shared" si="1"/>
        <v>13800</v>
      </c>
      <c r="F10" s="12">
        <f t="shared" si="2"/>
        <v>60726.96</v>
      </c>
      <c r="G10" s="12">
        <f t="shared" si="3"/>
        <v>1518.18</v>
      </c>
      <c r="H10" s="12">
        <f t="shared" si="4"/>
        <v>2125.44</v>
      </c>
      <c r="I10" s="12">
        <f t="shared" si="5"/>
        <v>2280</v>
      </c>
      <c r="J10" s="12">
        <f t="shared" si="6"/>
        <v>112850.58</v>
      </c>
    </row>
    <row r="11" s="2" customFormat="1" ht="20" customHeight="1" spans="1:10">
      <c r="A11" s="14" t="s">
        <v>19</v>
      </c>
      <c r="B11" s="12">
        <v>15</v>
      </c>
      <c r="C11" s="12">
        <f t="shared" si="0"/>
        <v>81000</v>
      </c>
      <c r="D11" s="12">
        <v>119</v>
      </c>
      <c r="E11" s="12">
        <f t="shared" si="1"/>
        <v>71400</v>
      </c>
      <c r="F11" s="12">
        <f t="shared" si="2"/>
        <v>151817.4</v>
      </c>
      <c r="G11" s="12">
        <f t="shared" si="3"/>
        <v>3795.45</v>
      </c>
      <c r="H11" s="12">
        <f t="shared" si="4"/>
        <v>5313.6</v>
      </c>
      <c r="I11" s="12">
        <f t="shared" si="5"/>
        <v>5700</v>
      </c>
      <c r="J11" s="12">
        <f t="shared" si="6"/>
        <v>319026.45</v>
      </c>
    </row>
    <row r="12" s="2" customFormat="1" ht="20" customHeight="1" spans="1:10">
      <c r="A12" s="13" t="s">
        <v>20</v>
      </c>
      <c r="B12" s="12">
        <v>4</v>
      </c>
      <c r="C12" s="12">
        <f t="shared" si="0"/>
        <v>21600</v>
      </c>
      <c r="D12" s="12">
        <v>24</v>
      </c>
      <c r="E12" s="12">
        <f t="shared" si="1"/>
        <v>14400</v>
      </c>
      <c r="F12" s="12">
        <f t="shared" si="2"/>
        <v>40484.64</v>
      </c>
      <c r="G12" s="12">
        <f t="shared" si="3"/>
        <v>1012.12</v>
      </c>
      <c r="H12" s="12">
        <f t="shared" si="4"/>
        <v>1416.96</v>
      </c>
      <c r="I12" s="12">
        <f t="shared" si="5"/>
        <v>1520</v>
      </c>
      <c r="J12" s="12">
        <f t="shared" si="6"/>
        <v>80433.72</v>
      </c>
    </row>
    <row r="13" s="2" customFormat="1" ht="20" customHeight="1" spans="1:10">
      <c r="A13" s="13" t="s">
        <v>21</v>
      </c>
      <c r="B13" s="12">
        <v>14</v>
      </c>
      <c r="C13" s="12">
        <f t="shared" si="0"/>
        <v>75600</v>
      </c>
      <c r="D13" s="12">
        <v>83</v>
      </c>
      <c r="E13" s="12">
        <f t="shared" si="1"/>
        <v>49800</v>
      </c>
      <c r="F13" s="12">
        <f t="shared" si="2"/>
        <v>141696.24</v>
      </c>
      <c r="G13" s="12">
        <f t="shared" si="3"/>
        <v>3542.42</v>
      </c>
      <c r="H13" s="12">
        <f t="shared" si="4"/>
        <v>4959.36</v>
      </c>
      <c r="I13" s="12">
        <f t="shared" si="5"/>
        <v>5320</v>
      </c>
      <c r="J13" s="12">
        <f t="shared" si="6"/>
        <v>280918.02</v>
      </c>
    </row>
    <row r="14" s="2" customFormat="1" ht="20" customHeight="1" spans="1:10">
      <c r="A14" s="13" t="s">
        <v>22</v>
      </c>
      <c r="B14" s="12">
        <v>4</v>
      </c>
      <c r="C14" s="12">
        <f t="shared" si="0"/>
        <v>21600</v>
      </c>
      <c r="D14" s="12">
        <v>26</v>
      </c>
      <c r="E14" s="12">
        <f t="shared" si="1"/>
        <v>15600</v>
      </c>
      <c r="F14" s="12">
        <f t="shared" si="2"/>
        <v>40484.64</v>
      </c>
      <c r="G14" s="12">
        <f t="shared" si="3"/>
        <v>1012.12</v>
      </c>
      <c r="H14" s="12">
        <f t="shared" si="4"/>
        <v>1416.96</v>
      </c>
      <c r="I14" s="12">
        <f t="shared" si="5"/>
        <v>1520</v>
      </c>
      <c r="J14" s="12">
        <f t="shared" si="6"/>
        <v>81633.72</v>
      </c>
    </row>
    <row r="15" s="2" customFormat="1" ht="20" customHeight="1" spans="1:10">
      <c r="A15" s="13" t="s">
        <v>23</v>
      </c>
      <c r="B15" s="12">
        <v>8</v>
      </c>
      <c r="C15" s="12">
        <f t="shared" si="0"/>
        <v>43200</v>
      </c>
      <c r="D15" s="12">
        <v>83</v>
      </c>
      <c r="E15" s="12">
        <f t="shared" si="1"/>
        <v>49800</v>
      </c>
      <c r="F15" s="12">
        <f t="shared" si="2"/>
        <v>80969.28</v>
      </c>
      <c r="G15" s="12">
        <f t="shared" si="3"/>
        <v>2024.24</v>
      </c>
      <c r="H15" s="12">
        <f t="shared" si="4"/>
        <v>2833.92</v>
      </c>
      <c r="I15" s="12">
        <f t="shared" si="5"/>
        <v>3040</v>
      </c>
      <c r="J15" s="12">
        <f t="shared" si="6"/>
        <v>181867.44</v>
      </c>
    </row>
    <row r="16" s="2" customFormat="1" ht="20" customHeight="1" spans="1:10">
      <c r="A16" s="14" t="s">
        <v>24</v>
      </c>
      <c r="B16" s="12">
        <v>11</v>
      </c>
      <c r="C16" s="12">
        <f t="shared" si="0"/>
        <v>59400</v>
      </c>
      <c r="D16" s="12">
        <v>111</v>
      </c>
      <c r="E16" s="12">
        <f t="shared" si="1"/>
        <v>66600</v>
      </c>
      <c r="F16" s="12">
        <f t="shared" si="2"/>
        <v>111332.76</v>
      </c>
      <c r="G16" s="12">
        <f t="shared" si="3"/>
        <v>2783.33</v>
      </c>
      <c r="H16" s="12">
        <f t="shared" si="4"/>
        <v>3896.64</v>
      </c>
      <c r="I16" s="12">
        <f t="shared" si="5"/>
        <v>4180</v>
      </c>
      <c r="J16" s="12">
        <f t="shared" si="6"/>
        <v>248192.73</v>
      </c>
    </row>
    <row r="17" s="2" customFormat="1" ht="20" customHeight="1" spans="1:10">
      <c r="A17" s="13" t="s">
        <v>25</v>
      </c>
      <c r="B17" s="12">
        <v>8</v>
      </c>
      <c r="C17" s="12">
        <f t="shared" si="0"/>
        <v>43200</v>
      </c>
      <c r="D17" s="12">
        <v>64</v>
      </c>
      <c r="E17" s="12">
        <f t="shared" si="1"/>
        <v>38400</v>
      </c>
      <c r="F17" s="12">
        <f t="shared" si="2"/>
        <v>80969.28</v>
      </c>
      <c r="G17" s="12">
        <f t="shared" si="3"/>
        <v>2024.24</v>
      </c>
      <c r="H17" s="12">
        <f t="shared" si="4"/>
        <v>2833.92</v>
      </c>
      <c r="I17" s="12">
        <f t="shared" si="5"/>
        <v>3040</v>
      </c>
      <c r="J17" s="12">
        <f t="shared" si="6"/>
        <v>170467.44</v>
      </c>
    </row>
    <row r="18" s="2" customFormat="1" ht="20" customHeight="1" spans="1:10">
      <c r="A18" s="13" t="s">
        <v>26</v>
      </c>
      <c r="B18" s="12">
        <v>11</v>
      </c>
      <c r="C18" s="12">
        <f t="shared" si="0"/>
        <v>59400</v>
      </c>
      <c r="D18" s="12">
        <v>85</v>
      </c>
      <c r="E18" s="12">
        <f t="shared" si="1"/>
        <v>51000</v>
      </c>
      <c r="F18" s="12">
        <f t="shared" si="2"/>
        <v>111332.76</v>
      </c>
      <c r="G18" s="12">
        <f t="shared" si="3"/>
        <v>2783.33</v>
      </c>
      <c r="H18" s="12">
        <f t="shared" si="4"/>
        <v>3896.64</v>
      </c>
      <c r="I18" s="12">
        <f t="shared" si="5"/>
        <v>4180</v>
      </c>
      <c r="J18" s="12">
        <f t="shared" si="6"/>
        <v>232592.73</v>
      </c>
    </row>
    <row r="19" s="2" customFormat="1" ht="20" customHeight="1" spans="1:10">
      <c r="A19" s="13" t="s">
        <v>27</v>
      </c>
      <c r="B19" s="12">
        <v>16</v>
      </c>
      <c r="C19" s="12">
        <f t="shared" si="0"/>
        <v>86400</v>
      </c>
      <c r="D19" s="12">
        <v>131</v>
      </c>
      <c r="E19" s="12">
        <f t="shared" si="1"/>
        <v>78600</v>
      </c>
      <c r="F19" s="12">
        <f t="shared" si="2"/>
        <v>161938.56</v>
      </c>
      <c r="G19" s="12">
        <f t="shared" si="3"/>
        <v>4048.48</v>
      </c>
      <c r="H19" s="12">
        <f t="shared" si="4"/>
        <v>5667.84</v>
      </c>
      <c r="I19" s="12">
        <f t="shared" si="5"/>
        <v>6080</v>
      </c>
      <c r="J19" s="12">
        <f t="shared" si="6"/>
        <v>342734.88</v>
      </c>
    </row>
    <row r="20" s="2" customFormat="1" ht="20" customHeight="1" spans="1:10">
      <c r="A20" s="14" t="s">
        <v>28</v>
      </c>
      <c r="B20" s="12">
        <v>26</v>
      </c>
      <c r="C20" s="12">
        <f t="shared" si="0"/>
        <v>140400</v>
      </c>
      <c r="D20" s="12">
        <v>166</v>
      </c>
      <c r="E20" s="12">
        <f t="shared" si="1"/>
        <v>99600</v>
      </c>
      <c r="F20" s="12">
        <f t="shared" si="2"/>
        <v>263150.16</v>
      </c>
      <c r="G20" s="12">
        <f t="shared" si="3"/>
        <v>6578.78</v>
      </c>
      <c r="H20" s="12">
        <f t="shared" si="4"/>
        <v>9210.24</v>
      </c>
      <c r="I20" s="12">
        <f t="shared" si="5"/>
        <v>9880</v>
      </c>
      <c r="J20" s="12">
        <f t="shared" si="6"/>
        <v>528819.18</v>
      </c>
    </row>
    <row r="21" s="2" customFormat="1" ht="20" customHeight="1" spans="1:10">
      <c r="A21" s="15" t="s">
        <v>29</v>
      </c>
      <c r="B21" s="12">
        <f>SUM(B5:B20)</f>
        <v>188</v>
      </c>
      <c r="C21" s="16">
        <f t="shared" si="0"/>
        <v>1015200</v>
      </c>
      <c r="D21" s="12">
        <f>SUM(D5:D20)</f>
        <v>1380</v>
      </c>
      <c r="E21" s="16">
        <f t="shared" si="1"/>
        <v>828000</v>
      </c>
      <c r="F21" s="16">
        <f t="shared" si="2"/>
        <v>1902778.08</v>
      </c>
      <c r="G21" s="16">
        <f t="shared" si="3"/>
        <v>47569.64</v>
      </c>
      <c r="H21" s="16">
        <f t="shared" si="4"/>
        <v>66597.12</v>
      </c>
      <c r="I21" s="16">
        <f t="shared" si="5"/>
        <v>71440</v>
      </c>
      <c r="J21" s="16">
        <f t="shared" si="6"/>
        <v>3931584.84</v>
      </c>
    </row>
  </sheetData>
  <mergeCells count="13">
    <mergeCell ref="A1:J1"/>
    <mergeCell ref="B2:C2"/>
    <mergeCell ref="D2:E2"/>
    <mergeCell ref="A2:A4"/>
    <mergeCell ref="B3:B4"/>
    <mergeCell ref="C3:C4"/>
    <mergeCell ref="D3:D4"/>
    <mergeCell ref="E3:E4"/>
    <mergeCell ref="F2:F4"/>
    <mergeCell ref="G2:G4"/>
    <mergeCell ref="H2:H4"/>
    <mergeCell ref="I2:I4"/>
    <mergeCell ref="J2:J4"/>
  </mergeCells>
  <pageMargins left="0.66875" right="0.786805555555556" top="0.432638888888889" bottom="0.550694444444444" header="0.354166666666667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illy</cp:lastModifiedBy>
  <dcterms:created xsi:type="dcterms:W3CDTF">2020-08-31T08:48:00Z</dcterms:created>
  <dcterms:modified xsi:type="dcterms:W3CDTF">2023-12-06T07:28:24Z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37223F9D5EE842B7AF039ECD0CD653DB_13</vt:lpwstr>
  </property>
</Properties>
</file>