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895" windowHeight="9945"/>
  </bookViews>
  <sheets>
    <sheet name="特岗第一批" sheetId="7" r:id="rId1"/>
  </sheets>
  <definedNames>
    <definedName name="_xlnm._FilterDatabase" localSheetId="0" hidden="1">特岗第一批!$A$4:$H$28</definedName>
    <definedName name="_xlnm.Print_Area" localSheetId="0">特岗第一批!$A$1:$H$28</definedName>
    <definedName name="_xlnm.Print_Titles" localSheetId="0">特岗第一批!$1:$4</definedName>
  </definedNames>
  <calcPr calcId="145621" fullPrecision="0"/>
</workbook>
</file>

<file path=xl/calcChain.xml><?xml version="1.0" encoding="utf-8"?>
<calcChain xmlns="http://schemas.openxmlformats.org/spreadsheetml/2006/main">
  <c r="F28" i="7" l="1"/>
  <c r="D28" i="7"/>
  <c r="E28" i="7" s="1"/>
  <c r="G28" i="7" s="1"/>
  <c r="F27" i="7"/>
  <c r="D27" i="7"/>
  <c r="E27" i="7" s="1"/>
  <c r="G27" i="7" s="1"/>
  <c r="F26" i="7"/>
  <c r="D26" i="7"/>
  <c r="E26" i="7" s="1"/>
  <c r="G26" i="7" s="1"/>
  <c r="F25" i="7"/>
  <c r="D25" i="7"/>
  <c r="E25" i="7" s="1"/>
  <c r="G25" i="7" s="1"/>
  <c r="F24" i="7"/>
  <c r="D24" i="7"/>
  <c r="E24" i="7" s="1"/>
  <c r="G24" i="7" s="1"/>
  <c r="F23" i="7"/>
  <c r="D23" i="7"/>
  <c r="E23" i="7" s="1"/>
  <c r="G23" i="7" s="1"/>
  <c r="F22" i="7"/>
  <c r="D22" i="7"/>
  <c r="E22" i="7" s="1"/>
  <c r="G22" i="7" s="1"/>
  <c r="F21" i="7"/>
  <c r="D21" i="7"/>
  <c r="E21" i="7" s="1"/>
  <c r="G21" i="7" s="1"/>
  <c r="F20" i="7"/>
  <c r="D20" i="7"/>
  <c r="E20" i="7" s="1"/>
  <c r="G20" i="7" s="1"/>
  <c r="F19" i="7"/>
  <c r="E19" i="7"/>
  <c r="G19" i="7" s="1"/>
  <c r="F18" i="7"/>
  <c r="D18" i="7"/>
  <c r="E18" i="7" s="1"/>
  <c r="G18" i="7" s="1"/>
  <c r="F17" i="7"/>
  <c r="E17" i="7"/>
  <c r="G17" i="7" s="1"/>
  <c r="D17" i="7"/>
  <c r="F16" i="7"/>
  <c r="E16" i="7"/>
  <c r="G16" i="7" s="1"/>
  <c r="F15" i="7"/>
  <c r="D15" i="7"/>
  <c r="E15" i="7" s="1"/>
  <c r="G15" i="7" s="1"/>
  <c r="F14" i="7"/>
  <c r="D14" i="7"/>
  <c r="E14" i="7" s="1"/>
  <c r="G14" i="7" s="1"/>
  <c r="F13" i="7"/>
  <c r="D13" i="7"/>
  <c r="E13" i="7" s="1"/>
  <c r="G13" i="7" s="1"/>
  <c r="F12" i="7"/>
  <c r="D12" i="7"/>
  <c r="E12" i="7" s="1"/>
  <c r="G12" i="7" s="1"/>
  <c r="F11" i="7"/>
  <c r="D11" i="7"/>
  <c r="E11" i="7" s="1"/>
  <c r="G11" i="7" s="1"/>
  <c r="F10" i="7"/>
  <c r="D10" i="7"/>
  <c r="E10" i="7" s="1"/>
  <c r="G10" i="7" s="1"/>
  <c r="F9" i="7"/>
  <c r="D9" i="7"/>
  <c r="E9" i="7" s="1"/>
  <c r="G9" i="7" s="1"/>
  <c r="F8" i="7"/>
  <c r="D8" i="7"/>
  <c r="E8" i="7" s="1"/>
  <c r="G8" i="7" s="1"/>
  <c r="F7" i="7"/>
  <c r="D7" i="7"/>
  <c r="E7" i="7" s="1"/>
  <c r="G7" i="7" s="1"/>
  <c r="F6" i="7"/>
  <c r="D6" i="7"/>
  <c r="E6" i="7" s="1"/>
  <c r="F5" i="7"/>
  <c r="C5" i="7"/>
  <c r="E5" i="7" l="1"/>
  <c r="G6" i="7"/>
  <c r="G5" i="7" s="1"/>
</calcChain>
</file>

<file path=xl/sharedStrings.xml><?xml version="1.0" encoding="utf-8"?>
<sst xmlns="http://schemas.openxmlformats.org/spreadsheetml/2006/main" count="58" uniqueCount="36">
  <si>
    <t>2022年城乡义务教育补助经费（特岗教师补助第一批）分配表</t>
  </si>
  <si>
    <t>序号</t>
  </si>
  <si>
    <t>学校</t>
  </si>
  <si>
    <t>特岗教师补助（1-5月）</t>
  </si>
  <si>
    <t>预拨五险补助资金</t>
  </si>
  <si>
    <t>指标来源</t>
  </si>
  <si>
    <t>备注</t>
  </si>
  <si>
    <t>人数</t>
  </si>
  <si>
    <t>月工资补助        （含公积金）</t>
  </si>
  <si>
    <t>金额</t>
  </si>
  <si>
    <t>陕财办教〔2021〕202号</t>
  </si>
  <si>
    <t>合计</t>
  </si>
  <si>
    <t>石泉县城关第一小学</t>
  </si>
  <si>
    <t>中央直达资金</t>
  </si>
  <si>
    <t>石泉县城关第二小学</t>
  </si>
  <si>
    <t>石泉县城关第四小学</t>
  </si>
  <si>
    <t>石泉县池河镇中心小学</t>
  </si>
  <si>
    <t>石泉县喜河镇中心小学</t>
  </si>
  <si>
    <t>石泉县熨斗镇中心小学</t>
  </si>
  <si>
    <t>石泉县后柳镇中心小学</t>
  </si>
  <si>
    <t>石泉县中池镇中心小学</t>
  </si>
  <si>
    <t>石泉县喜河镇长阳小学</t>
  </si>
  <si>
    <t>石泉县后柳镇中坝小学</t>
  </si>
  <si>
    <t>石泉县曾溪镇中心小学</t>
  </si>
  <si>
    <t>石泉县云雾山镇银桥小学</t>
  </si>
  <si>
    <t>石泉县城关中学</t>
  </si>
  <si>
    <t>石泉县池河中学</t>
  </si>
  <si>
    <t>石泉县江南九年制学校</t>
  </si>
  <si>
    <t>石泉县两河九年制学校</t>
  </si>
  <si>
    <t>石泉县饶峰九年制学校</t>
  </si>
  <si>
    <t>石泉县熨斗初级中学</t>
  </si>
  <si>
    <t>石泉县后柳初级中学</t>
  </si>
  <si>
    <t>石泉县迎丰九年制学校</t>
  </si>
  <si>
    <t>石泉县喜河九年制学校</t>
  </si>
  <si>
    <t>石泉县石泉中学</t>
  </si>
  <si>
    <t>石泉县幼儿园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</si>
</sst>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11" x14ac:knownFonts="1"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2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shrinkToFit="1"/>
    </xf>
    <xf numFmtId="177" fontId="7" fillId="2" borderId="2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 2" xfId="3"/>
    <cellStyle name="常规 2 2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showZeros="0" tabSelected="1" workbookViewId="0">
      <selection activeCell="J12" sqref="J12"/>
    </sheetView>
  </sheetViews>
  <sheetFormatPr defaultColWidth="9" defaultRowHeight="14.25" x14ac:dyDescent="0.15"/>
  <cols>
    <col min="1" max="1" width="4.375" style="1" customWidth="1"/>
    <col min="2" max="2" width="21.5" style="5" customWidth="1"/>
    <col min="3" max="3" width="5.875" style="6" customWidth="1"/>
    <col min="4" max="4" width="10.625" style="6" customWidth="1"/>
    <col min="5" max="6" width="9" style="5" customWidth="1"/>
    <col min="7" max="7" width="8.875" style="5" customWidth="1"/>
    <col min="8" max="8" width="10.125" style="6" customWidth="1"/>
    <col min="9" max="9" width="12.625" style="1"/>
    <col min="10" max="16384" width="9" style="1"/>
  </cols>
  <sheetData>
    <row r="1" spans="1:8" ht="38.2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</row>
    <row r="2" spans="1:8" s="2" customFormat="1" ht="16.5" customHeight="1" x14ac:dyDescent="0.3">
      <c r="B2" s="7"/>
      <c r="C2" s="8"/>
      <c r="D2" s="8"/>
      <c r="E2" s="7"/>
      <c r="F2" s="7"/>
      <c r="G2" s="7"/>
      <c r="H2" s="9"/>
    </row>
    <row r="3" spans="1:8" s="2" customFormat="1" ht="19.5" customHeight="1" x14ac:dyDescent="0.15">
      <c r="A3" s="22" t="s">
        <v>1</v>
      </c>
      <c r="B3" s="22" t="s">
        <v>2</v>
      </c>
      <c r="C3" s="21" t="s">
        <v>3</v>
      </c>
      <c r="D3" s="21"/>
      <c r="E3" s="21"/>
      <c r="F3" s="23" t="s">
        <v>4</v>
      </c>
      <c r="G3" s="12" t="s">
        <v>5</v>
      </c>
      <c r="H3" s="22" t="s">
        <v>6</v>
      </c>
    </row>
    <row r="4" spans="1:8" s="2" customFormat="1" ht="38.25" customHeight="1" x14ac:dyDescent="0.15">
      <c r="A4" s="22"/>
      <c r="B4" s="22"/>
      <c r="C4" s="10" t="s">
        <v>7</v>
      </c>
      <c r="D4" s="13" t="s">
        <v>8</v>
      </c>
      <c r="E4" s="10" t="s">
        <v>9</v>
      </c>
      <c r="F4" s="23"/>
      <c r="G4" s="14" t="s">
        <v>10</v>
      </c>
      <c r="H4" s="22"/>
    </row>
    <row r="5" spans="1:8" s="3" customFormat="1" ht="21.75" customHeight="1" x14ac:dyDescent="0.15">
      <c r="A5" s="22"/>
      <c r="B5" s="11" t="s">
        <v>11</v>
      </c>
      <c r="C5" s="15">
        <f>SUM(C6:C28)</f>
        <v>103</v>
      </c>
      <c r="D5" s="15"/>
      <c r="E5" s="15">
        <f>SUM(E6:E28)</f>
        <v>2796480</v>
      </c>
      <c r="F5" s="15">
        <f>SUM(F6:F28)</f>
        <v>363520</v>
      </c>
      <c r="G5" s="15">
        <f>SUM(G6:G28)</f>
        <v>3160000</v>
      </c>
      <c r="H5" s="15"/>
    </row>
    <row r="6" spans="1:8" s="4" customFormat="1" ht="21.75" customHeight="1" x14ac:dyDescent="0.15">
      <c r="A6" s="16">
        <v>1</v>
      </c>
      <c r="B6" s="17" t="s">
        <v>12</v>
      </c>
      <c r="C6" s="18">
        <v>4</v>
      </c>
      <c r="D6" s="18">
        <f>4901*4</f>
        <v>19604</v>
      </c>
      <c r="E6" s="18">
        <f>D6*5</f>
        <v>98020</v>
      </c>
      <c r="F6" s="18">
        <f>3500*C6</f>
        <v>14000</v>
      </c>
      <c r="G6" s="18">
        <f>E6+F6</f>
        <v>112020</v>
      </c>
      <c r="H6" s="19" t="s">
        <v>13</v>
      </c>
    </row>
    <row r="7" spans="1:8" s="4" customFormat="1" ht="21.75" customHeight="1" x14ac:dyDescent="0.15">
      <c r="A7" s="16">
        <v>2</v>
      </c>
      <c r="B7" s="17" t="s">
        <v>14</v>
      </c>
      <c r="C7" s="18">
        <v>1</v>
      </c>
      <c r="D7" s="18">
        <f>4901</f>
        <v>4901</v>
      </c>
      <c r="E7" s="18">
        <f t="shared" ref="E7:E28" si="0">D7*5</f>
        <v>24505</v>
      </c>
      <c r="F7" s="18">
        <f t="shared" ref="F7:F28" si="1">3500*C7</f>
        <v>3500</v>
      </c>
      <c r="G7" s="18">
        <f t="shared" ref="G7:G28" si="2">E7+F7</f>
        <v>28005</v>
      </c>
      <c r="H7" s="19" t="s">
        <v>13</v>
      </c>
    </row>
    <row r="8" spans="1:8" s="4" customFormat="1" ht="21.75" customHeight="1" x14ac:dyDescent="0.15">
      <c r="A8" s="16">
        <v>3</v>
      </c>
      <c r="B8" s="17" t="s">
        <v>15</v>
      </c>
      <c r="C8" s="18">
        <v>3</v>
      </c>
      <c r="D8" s="18">
        <f>5401+5180*2</f>
        <v>15761</v>
      </c>
      <c r="E8" s="18">
        <f t="shared" si="0"/>
        <v>78805</v>
      </c>
      <c r="F8" s="18">
        <f t="shared" si="1"/>
        <v>10500</v>
      </c>
      <c r="G8" s="18">
        <f t="shared" si="2"/>
        <v>89305</v>
      </c>
      <c r="H8" s="19" t="s">
        <v>13</v>
      </c>
    </row>
    <row r="9" spans="1:8" s="4" customFormat="1" ht="21.75" customHeight="1" x14ac:dyDescent="0.15">
      <c r="A9" s="16">
        <v>4</v>
      </c>
      <c r="B9" s="17" t="s">
        <v>16</v>
      </c>
      <c r="C9" s="18">
        <v>4</v>
      </c>
      <c r="D9" s="18">
        <f>5401*4</f>
        <v>21604</v>
      </c>
      <c r="E9" s="18">
        <f t="shared" si="0"/>
        <v>108020</v>
      </c>
      <c r="F9" s="18">
        <f t="shared" si="1"/>
        <v>14000</v>
      </c>
      <c r="G9" s="18">
        <f t="shared" si="2"/>
        <v>122020</v>
      </c>
      <c r="H9" s="19" t="s">
        <v>13</v>
      </c>
    </row>
    <row r="10" spans="1:8" s="4" customFormat="1" ht="21.75" customHeight="1" x14ac:dyDescent="0.15">
      <c r="A10" s="16">
        <v>5</v>
      </c>
      <c r="B10" s="17" t="s">
        <v>17</v>
      </c>
      <c r="C10" s="18">
        <v>5</v>
      </c>
      <c r="D10" s="18">
        <f>5601*5</f>
        <v>28005</v>
      </c>
      <c r="E10" s="18">
        <f t="shared" si="0"/>
        <v>140025</v>
      </c>
      <c r="F10" s="18">
        <f t="shared" si="1"/>
        <v>17500</v>
      </c>
      <c r="G10" s="18">
        <f t="shared" si="2"/>
        <v>157525</v>
      </c>
      <c r="H10" s="19" t="s">
        <v>13</v>
      </c>
    </row>
    <row r="11" spans="1:8" s="4" customFormat="1" ht="21.75" customHeight="1" x14ac:dyDescent="0.15">
      <c r="A11" s="16">
        <v>6</v>
      </c>
      <c r="B11" s="17" t="s">
        <v>18</v>
      </c>
      <c r="C11" s="18">
        <v>10</v>
      </c>
      <c r="D11" s="18">
        <f>4901*3+5601*6+5401*1</f>
        <v>53710</v>
      </c>
      <c r="E11" s="18">
        <f t="shared" si="0"/>
        <v>268550</v>
      </c>
      <c r="F11" s="18">
        <f t="shared" si="1"/>
        <v>35000</v>
      </c>
      <c r="G11" s="18">
        <f t="shared" si="2"/>
        <v>303550</v>
      </c>
      <c r="H11" s="19" t="s">
        <v>13</v>
      </c>
    </row>
    <row r="12" spans="1:8" s="4" customFormat="1" ht="21.75" customHeight="1" x14ac:dyDescent="0.15">
      <c r="A12" s="16">
        <v>7</v>
      </c>
      <c r="B12" s="17" t="s">
        <v>19</v>
      </c>
      <c r="C12" s="18">
        <v>3</v>
      </c>
      <c r="D12" s="18">
        <f>5501*2+5280</f>
        <v>16282</v>
      </c>
      <c r="E12" s="18">
        <f t="shared" si="0"/>
        <v>81410</v>
      </c>
      <c r="F12" s="18">
        <f t="shared" si="1"/>
        <v>10500</v>
      </c>
      <c r="G12" s="18">
        <f t="shared" si="2"/>
        <v>91910</v>
      </c>
      <c r="H12" s="19" t="s">
        <v>13</v>
      </c>
    </row>
    <row r="13" spans="1:8" s="4" customFormat="1" ht="21.75" customHeight="1" x14ac:dyDescent="0.15">
      <c r="A13" s="16">
        <v>8</v>
      </c>
      <c r="B13" s="17" t="s">
        <v>20</v>
      </c>
      <c r="C13" s="18">
        <v>4</v>
      </c>
      <c r="D13" s="18">
        <f>5501*3+5280</f>
        <v>21783</v>
      </c>
      <c r="E13" s="18">
        <f t="shared" si="0"/>
        <v>108915</v>
      </c>
      <c r="F13" s="18">
        <f t="shared" si="1"/>
        <v>14000</v>
      </c>
      <c r="G13" s="18">
        <f t="shared" si="2"/>
        <v>122915</v>
      </c>
      <c r="H13" s="19" t="s">
        <v>13</v>
      </c>
    </row>
    <row r="14" spans="1:8" s="4" customFormat="1" ht="21.75" customHeight="1" x14ac:dyDescent="0.15">
      <c r="A14" s="16">
        <v>9</v>
      </c>
      <c r="B14" s="17" t="s">
        <v>21</v>
      </c>
      <c r="C14" s="18">
        <v>3</v>
      </c>
      <c r="D14" s="18">
        <f>5601*2+5380</f>
        <v>16582</v>
      </c>
      <c r="E14" s="18">
        <f t="shared" si="0"/>
        <v>82910</v>
      </c>
      <c r="F14" s="18">
        <f t="shared" si="1"/>
        <v>10500</v>
      </c>
      <c r="G14" s="18">
        <f t="shared" si="2"/>
        <v>93410</v>
      </c>
      <c r="H14" s="19" t="s">
        <v>13</v>
      </c>
    </row>
    <row r="15" spans="1:8" s="4" customFormat="1" ht="21.75" customHeight="1" x14ac:dyDescent="0.15">
      <c r="A15" s="16">
        <v>10</v>
      </c>
      <c r="B15" s="17" t="s">
        <v>22</v>
      </c>
      <c r="C15" s="18">
        <v>1</v>
      </c>
      <c r="D15" s="18">
        <f>5501</f>
        <v>5501</v>
      </c>
      <c r="E15" s="18">
        <f t="shared" si="0"/>
        <v>27505</v>
      </c>
      <c r="F15" s="18">
        <f t="shared" si="1"/>
        <v>3500</v>
      </c>
      <c r="G15" s="18">
        <f t="shared" si="2"/>
        <v>31005</v>
      </c>
      <c r="H15" s="19" t="s">
        <v>13</v>
      </c>
    </row>
    <row r="16" spans="1:8" s="4" customFormat="1" ht="21.75" customHeight="1" x14ac:dyDescent="0.15">
      <c r="A16" s="16">
        <v>11</v>
      </c>
      <c r="B16" s="17" t="s">
        <v>23</v>
      </c>
      <c r="C16" s="18">
        <v>1</v>
      </c>
      <c r="D16" s="18">
        <v>5380</v>
      </c>
      <c r="E16" s="18">
        <f t="shared" si="0"/>
        <v>26900</v>
      </c>
      <c r="F16" s="18">
        <f t="shared" si="1"/>
        <v>3500</v>
      </c>
      <c r="G16" s="18">
        <f t="shared" si="2"/>
        <v>30400</v>
      </c>
      <c r="H16" s="19" t="s">
        <v>13</v>
      </c>
    </row>
    <row r="17" spans="1:8" s="4" customFormat="1" ht="21.75" customHeight="1" x14ac:dyDescent="0.15">
      <c r="A17" s="16">
        <v>12</v>
      </c>
      <c r="B17" s="17" t="s">
        <v>24</v>
      </c>
      <c r="C17" s="18">
        <v>3</v>
      </c>
      <c r="D17" s="18">
        <f>5501*3</f>
        <v>16503</v>
      </c>
      <c r="E17" s="18">
        <f t="shared" si="0"/>
        <v>82515</v>
      </c>
      <c r="F17" s="18">
        <f t="shared" si="1"/>
        <v>10500</v>
      </c>
      <c r="G17" s="18">
        <f t="shared" si="2"/>
        <v>93015</v>
      </c>
      <c r="H17" s="19" t="s">
        <v>13</v>
      </c>
    </row>
    <row r="18" spans="1:8" s="4" customFormat="1" ht="21.75" customHeight="1" x14ac:dyDescent="0.15">
      <c r="A18" s="16">
        <v>13</v>
      </c>
      <c r="B18" s="17" t="s">
        <v>25</v>
      </c>
      <c r="C18" s="18">
        <v>1</v>
      </c>
      <c r="D18" s="18">
        <f>4901</f>
        <v>4901</v>
      </c>
      <c r="E18" s="18">
        <f t="shared" si="0"/>
        <v>24505</v>
      </c>
      <c r="F18" s="18">
        <f t="shared" si="1"/>
        <v>3500</v>
      </c>
      <c r="G18" s="18">
        <f t="shared" si="2"/>
        <v>28005</v>
      </c>
      <c r="H18" s="19" t="s">
        <v>13</v>
      </c>
    </row>
    <row r="19" spans="1:8" s="4" customFormat="1" ht="21.75" customHeight="1" x14ac:dyDescent="0.15">
      <c r="A19" s="16">
        <v>14</v>
      </c>
      <c r="B19" s="17" t="s">
        <v>26</v>
      </c>
      <c r="C19" s="18">
        <v>1</v>
      </c>
      <c r="D19" s="18">
        <v>5401</v>
      </c>
      <c r="E19" s="18">
        <f t="shared" si="0"/>
        <v>27005</v>
      </c>
      <c r="F19" s="18">
        <f t="shared" si="1"/>
        <v>3500</v>
      </c>
      <c r="G19" s="18">
        <f t="shared" si="2"/>
        <v>30505</v>
      </c>
      <c r="H19" s="19" t="s">
        <v>13</v>
      </c>
    </row>
    <row r="20" spans="1:8" s="4" customFormat="1" ht="21.75" customHeight="1" x14ac:dyDescent="0.15">
      <c r="A20" s="16">
        <v>15</v>
      </c>
      <c r="B20" s="17" t="s">
        <v>27</v>
      </c>
      <c r="C20" s="18">
        <v>2</v>
      </c>
      <c r="D20" s="18">
        <f>5401+5180</f>
        <v>10581</v>
      </c>
      <c r="E20" s="18">
        <f t="shared" si="0"/>
        <v>52905</v>
      </c>
      <c r="F20" s="18">
        <f t="shared" si="1"/>
        <v>7000</v>
      </c>
      <c r="G20" s="18">
        <f t="shared" si="2"/>
        <v>59905</v>
      </c>
      <c r="H20" s="19" t="s">
        <v>13</v>
      </c>
    </row>
    <row r="21" spans="1:8" s="4" customFormat="1" ht="21.75" customHeight="1" x14ac:dyDescent="0.15">
      <c r="A21" s="16">
        <v>16</v>
      </c>
      <c r="B21" s="17" t="s">
        <v>28</v>
      </c>
      <c r="C21" s="18">
        <v>13</v>
      </c>
      <c r="D21" s="18">
        <f>5601*12+5401</f>
        <v>72613</v>
      </c>
      <c r="E21" s="18">
        <f t="shared" si="0"/>
        <v>363065</v>
      </c>
      <c r="F21" s="18">
        <f>3500*C21+3020</f>
        <v>48520</v>
      </c>
      <c r="G21" s="18">
        <f t="shared" si="2"/>
        <v>411585</v>
      </c>
      <c r="H21" s="19" t="s">
        <v>13</v>
      </c>
    </row>
    <row r="22" spans="1:8" s="4" customFormat="1" ht="21.75" customHeight="1" x14ac:dyDescent="0.15">
      <c r="A22" s="16">
        <v>17</v>
      </c>
      <c r="B22" s="17" t="s">
        <v>29</v>
      </c>
      <c r="C22" s="18">
        <v>4</v>
      </c>
      <c r="D22" s="18">
        <f>5501*4</f>
        <v>22004</v>
      </c>
      <c r="E22" s="18">
        <f t="shared" si="0"/>
        <v>110020</v>
      </c>
      <c r="F22" s="18">
        <f t="shared" si="1"/>
        <v>14000</v>
      </c>
      <c r="G22" s="18">
        <f t="shared" si="2"/>
        <v>124020</v>
      </c>
      <c r="H22" s="19" t="s">
        <v>13</v>
      </c>
    </row>
    <row r="23" spans="1:8" s="4" customFormat="1" ht="21.75" customHeight="1" x14ac:dyDescent="0.15">
      <c r="A23" s="16">
        <v>18</v>
      </c>
      <c r="B23" s="17" t="s">
        <v>30</v>
      </c>
      <c r="C23" s="18">
        <v>10</v>
      </c>
      <c r="D23" s="18">
        <f>5601*10</f>
        <v>56010</v>
      </c>
      <c r="E23" s="18">
        <f t="shared" si="0"/>
        <v>280050</v>
      </c>
      <c r="F23" s="18">
        <f t="shared" si="1"/>
        <v>35000</v>
      </c>
      <c r="G23" s="18">
        <f t="shared" si="2"/>
        <v>315050</v>
      </c>
      <c r="H23" s="19" t="s">
        <v>13</v>
      </c>
    </row>
    <row r="24" spans="1:8" s="4" customFormat="1" ht="21.75" customHeight="1" x14ac:dyDescent="0.15">
      <c r="A24" s="16">
        <v>19</v>
      </c>
      <c r="B24" s="17" t="s">
        <v>31</v>
      </c>
      <c r="C24" s="18">
        <v>6</v>
      </c>
      <c r="D24" s="18">
        <f>5501*6</f>
        <v>33006</v>
      </c>
      <c r="E24" s="18">
        <f t="shared" si="0"/>
        <v>165030</v>
      </c>
      <c r="F24" s="18">
        <f t="shared" si="1"/>
        <v>21000</v>
      </c>
      <c r="G24" s="18">
        <f t="shared" si="2"/>
        <v>186030</v>
      </c>
      <c r="H24" s="19" t="s">
        <v>13</v>
      </c>
    </row>
    <row r="25" spans="1:8" s="4" customFormat="1" ht="21.75" customHeight="1" x14ac:dyDescent="0.15">
      <c r="A25" s="16">
        <v>20</v>
      </c>
      <c r="B25" s="17" t="s">
        <v>32</v>
      </c>
      <c r="C25" s="18">
        <v>9</v>
      </c>
      <c r="D25" s="18">
        <f>5601*8+4901</f>
        <v>49709</v>
      </c>
      <c r="E25" s="18">
        <f t="shared" si="0"/>
        <v>248545</v>
      </c>
      <c r="F25" s="18">
        <f t="shared" si="1"/>
        <v>31500</v>
      </c>
      <c r="G25" s="18">
        <f t="shared" si="2"/>
        <v>280045</v>
      </c>
      <c r="H25" s="19" t="s">
        <v>13</v>
      </c>
    </row>
    <row r="26" spans="1:8" s="4" customFormat="1" ht="21.75" customHeight="1" x14ac:dyDescent="0.15">
      <c r="A26" s="16">
        <v>21</v>
      </c>
      <c r="B26" s="17" t="s">
        <v>33</v>
      </c>
      <c r="C26" s="18">
        <v>10</v>
      </c>
      <c r="D26" s="18">
        <f>5601*9+4901</f>
        <v>55310</v>
      </c>
      <c r="E26" s="18">
        <f t="shared" si="0"/>
        <v>276550</v>
      </c>
      <c r="F26" s="18">
        <f t="shared" si="1"/>
        <v>35000</v>
      </c>
      <c r="G26" s="18">
        <f t="shared" si="2"/>
        <v>311550</v>
      </c>
      <c r="H26" s="19" t="s">
        <v>13</v>
      </c>
    </row>
    <row r="27" spans="1:8" s="4" customFormat="1" ht="21.75" customHeight="1" x14ac:dyDescent="0.15">
      <c r="A27" s="16">
        <v>22</v>
      </c>
      <c r="B27" s="17" t="s">
        <v>34</v>
      </c>
      <c r="C27" s="18">
        <v>2</v>
      </c>
      <c r="D27" s="18">
        <f>5081*2</f>
        <v>10162</v>
      </c>
      <c r="E27" s="18">
        <f t="shared" si="0"/>
        <v>50810</v>
      </c>
      <c r="F27" s="18">
        <f t="shared" si="1"/>
        <v>7000</v>
      </c>
      <c r="G27" s="18">
        <f t="shared" si="2"/>
        <v>57810</v>
      </c>
      <c r="H27" s="19" t="s">
        <v>13</v>
      </c>
    </row>
    <row r="28" spans="1:8" s="4" customFormat="1" ht="21.75" customHeight="1" x14ac:dyDescent="0.15">
      <c r="A28" s="16">
        <v>23</v>
      </c>
      <c r="B28" s="17" t="s">
        <v>35</v>
      </c>
      <c r="C28" s="18">
        <v>3</v>
      </c>
      <c r="D28" s="18">
        <f>4661*3</f>
        <v>13983</v>
      </c>
      <c r="E28" s="18">
        <f t="shared" si="0"/>
        <v>69915</v>
      </c>
      <c r="F28" s="18">
        <f t="shared" si="1"/>
        <v>10500</v>
      </c>
      <c r="G28" s="18">
        <f t="shared" si="2"/>
        <v>80415</v>
      </c>
      <c r="H28" s="19" t="s">
        <v>13</v>
      </c>
    </row>
  </sheetData>
  <mergeCells count="6">
    <mergeCell ref="A1:H1"/>
    <mergeCell ref="C3:E3"/>
    <mergeCell ref="A3:A5"/>
    <mergeCell ref="B3:B4"/>
    <mergeCell ref="F3:F4"/>
    <mergeCell ref="H3:H4"/>
  </mergeCells>
  <phoneticPr fontId="10" type="noConversion"/>
  <printOptions horizontalCentered="1"/>
  <pageMargins left="0.39370078740157499" right="0.39370078740157499" top="0.98425196850393704" bottom="0.78740157480314998" header="0.511811023622047" footer="0.511811023622047"/>
  <pageSetup paperSize="9" orientation="portrait" blackAndWhite="1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特岗第一批</vt:lpstr>
      <vt:lpstr>特岗第一批!Print_Area</vt:lpstr>
      <vt:lpstr>特岗第一批!Print_Titles</vt:lpstr>
    </vt:vector>
  </TitlesOfParts>
  <Company>石泉县财政局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TMY</cp:lastModifiedBy>
  <cp:lastPrinted>2022-02-16T12:04:00Z</cp:lastPrinted>
  <dcterms:created xsi:type="dcterms:W3CDTF">2011-04-21T03:07:00Z</dcterms:created>
  <dcterms:modified xsi:type="dcterms:W3CDTF">2022-02-19T08:40:39Z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D46F066D3D234783BAAC2032193D581D</vt:lpwstr>
  </property>
  <property fmtid="{D5CDD505-2E9C-101B-9397-08002B2CF9AE}" pid="3" name="KSOProductBuildVer">
    <vt:lpwstr>2052-10.8.2.6990</vt:lpwstr>
  </property>
</Properties>
</file>