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98" activeTab="0"/>
  </bookViews>
  <sheets>
    <sheet name="汇总表" sheetId="1" r:id="rId1"/>
    <sheet name="城关镇" sheetId="2" r:id="rId2"/>
    <sheet name="池河镇" sheetId="3" r:id="rId3"/>
    <sheet name="两河镇" sheetId="4" r:id="rId4"/>
    <sheet name="饶峰镇" sheetId="5" r:id="rId5"/>
    <sheet name="后柳镇" sheetId="6" r:id="rId6"/>
    <sheet name="喜河镇" sheetId="7" r:id="rId7"/>
    <sheet name="熨斗镇" sheetId="8" r:id="rId8"/>
    <sheet name="迎丰镇" sheetId="9" r:id="rId9"/>
    <sheet name="中池镇" sheetId="10" r:id="rId10"/>
    <sheet name="云雾山镇" sheetId="11" r:id="rId11"/>
    <sheet name="曾溪镇" sheetId="12" r:id="rId12"/>
    <sheet name="公产中心" sheetId="13" r:id="rId13"/>
    <sheet name="水利设施验收表 (2)" sheetId="14" state="hidden" r:id="rId14"/>
  </sheets>
  <definedNames>
    <definedName name="_xlnm.Print_Titles" localSheetId="11">'曾溪镇'!$2:$3</definedName>
    <definedName name="_xlnm.Print_Titles" localSheetId="10">'云雾山镇'!$2:$3</definedName>
    <definedName name="_xlnm.Print_Titles" localSheetId="4">'饶峰镇'!$2:$3</definedName>
    <definedName name="_xlnm.Print_Titles" localSheetId="3">'两河镇'!$2:$3</definedName>
    <definedName name="_xlnm.Print_Titles" localSheetId="5">'后柳镇'!$2:$3</definedName>
    <definedName name="_xlnm.Print_Titles" localSheetId="1">'城关镇'!$2:$3</definedName>
    <definedName name="_xlnm.Print_Titles" localSheetId="2">'池河镇'!$2:$3</definedName>
    <definedName name="_xlnm.Print_Titles" localSheetId="6">'喜河镇'!$2:$3</definedName>
    <definedName name="_xlnm.Print_Titles" localSheetId="7">'熨斗镇'!$2:$3</definedName>
    <definedName name="_xlnm.Print_Titles" localSheetId="8">'迎丰镇'!$2:$3</definedName>
    <definedName name="_xlnm.Print_Titles" localSheetId="9">'中池镇'!$2:$3</definedName>
  </definedNames>
  <calcPr fullCalcOnLoad="1"/>
</workbook>
</file>

<file path=xl/sharedStrings.xml><?xml version="1.0" encoding="utf-8"?>
<sst xmlns="http://schemas.openxmlformats.org/spreadsheetml/2006/main" count="1563" uniqueCount="580">
  <si>
    <t>2020年石泉县后扶项目验收汇总表</t>
  </si>
  <si>
    <t>序号</t>
  </si>
  <si>
    <t>项目单位</t>
  </si>
  <si>
    <t>计划项目数（个）</t>
  </si>
  <si>
    <t>计划资金 （万元）</t>
  </si>
  <si>
    <t>核定项目数（个）</t>
  </si>
  <si>
    <t>核定金额 （万元）</t>
  </si>
  <si>
    <t>备注</t>
  </si>
  <si>
    <t>合计</t>
  </si>
  <si>
    <t>城关镇</t>
  </si>
  <si>
    <t>池河镇</t>
  </si>
  <si>
    <t>两河镇</t>
  </si>
  <si>
    <t>饶峰镇</t>
  </si>
  <si>
    <t>后柳镇</t>
  </si>
  <si>
    <t>喜河镇</t>
  </si>
  <si>
    <t>熨斗镇</t>
  </si>
  <si>
    <t>迎丰镇</t>
  </si>
  <si>
    <t>中池镇</t>
  </si>
  <si>
    <t>云雾山镇</t>
  </si>
  <si>
    <t>曾溪镇</t>
  </si>
  <si>
    <t>公产中心</t>
  </si>
  <si>
    <t>2020年石泉县后扶项目验收明细表（城关镇）</t>
  </si>
  <si>
    <t>项目名称</t>
  </si>
  <si>
    <t>计划文件</t>
  </si>
  <si>
    <t>计划规模
（公里、m³、处）</t>
  </si>
  <si>
    <t>验收格次</t>
  </si>
  <si>
    <t>核定规模</t>
  </si>
  <si>
    <t>核定金额
（万元）</t>
  </si>
  <si>
    <t>合格</t>
  </si>
  <si>
    <t>不合格</t>
  </si>
  <si>
    <t>一</t>
  </si>
  <si>
    <t>党群服务中心</t>
  </si>
  <si>
    <t>2016.16㎡</t>
  </si>
  <si>
    <t>城关镇江南移民搬迁安置示范小区党群服务中心</t>
  </si>
  <si>
    <t>石办发（2020）17号    石后扶办发（2020）7号</t>
  </si>
  <si>
    <t>936.16㎡</t>
  </si>
  <si>
    <t>城关镇汉水明珠安置点党群服务中心</t>
  </si>
  <si>
    <t>1080㎡</t>
  </si>
  <si>
    <t>二</t>
  </si>
  <si>
    <t>综治警务中心</t>
  </si>
  <si>
    <t>400㎡</t>
  </si>
  <si>
    <t>284.5㎡</t>
  </si>
  <si>
    <t>城关镇汉水明珠安置点综治警务中心</t>
  </si>
  <si>
    <t>50㎡</t>
  </si>
  <si>
    <t>城关镇双沟安置点综治警务中心</t>
  </si>
  <si>
    <t>石办发（2020）17号</t>
  </si>
  <si>
    <t>城关镇堡子社区五里铺安置点综治警务中心</t>
  </si>
  <si>
    <t>42㎡</t>
  </si>
  <si>
    <t>城关镇山水丽苑安置点综治警务中心</t>
  </si>
  <si>
    <t>城关镇金斗粮安置点综治警务中心</t>
  </si>
  <si>
    <t>65.9㎡</t>
  </si>
  <si>
    <t>城关镇新桥村安置点综治警务中心</t>
  </si>
  <si>
    <t>室内装饰</t>
  </si>
  <si>
    <t>城关镇古堰粮站安置点（含古堰社区二组安置点）综治警务中心</t>
  </si>
  <si>
    <t>42.8㎡</t>
  </si>
  <si>
    <t>城关镇古堰农贸市场安置点（含古堰安置点）综治警务中心</t>
  </si>
  <si>
    <t>四</t>
  </si>
  <si>
    <t>公共储藏室</t>
  </si>
  <si>
    <t>1664.2㎡</t>
  </si>
  <si>
    <t>1719㎡</t>
  </si>
  <si>
    <t>城关镇太平村二组安置点
(部分资金由苏陕协作解决）公共储藏室</t>
  </si>
  <si>
    <t>197㎡</t>
  </si>
  <si>
    <t>城关镇太平村安置点  公共储藏室</t>
  </si>
  <si>
    <t>345.2㎡</t>
  </si>
  <si>
    <t>347㎡</t>
  </si>
  <si>
    <t>城关镇双桥村安置点  公共储藏室</t>
  </si>
  <si>
    <t>562㎡</t>
  </si>
  <si>
    <t>615㎡</t>
  </si>
  <si>
    <t xml:space="preserve">城关镇井岗村安置点（部分资金由苏陕协作解决)  公共储藏室
</t>
  </si>
  <si>
    <t>300㎡</t>
  </si>
  <si>
    <t>城关镇新联村安置点  公共储藏室</t>
  </si>
  <si>
    <t>石办发（2020）17号    石后扶办发〔2020〕13号</t>
  </si>
  <si>
    <t>260㎡</t>
  </si>
  <si>
    <t>五</t>
  </si>
  <si>
    <t>活动广场</t>
  </si>
  <si>
    <t>800㎡</t>
  </si>
  <si>
    <t>1010㎡</t>
  </si>
  <si>
    <t>城关镇汉水明珠安置点活动广场</t>
  </si>
  <si>
    <t>500㎡</t>
  </si>
  <si>
    <t>660㎡</t>
  </si>
  <si>
    <t>城关镇堡子社区五里铺安置点活动广场</t>
  </si>
  <si>
    <t>350㎡</t>
  </si>
  <si>
    <t>六</t>
  </si>
  <si>
    <t>健身器材</t>
  </si>
  <si>
    <t>1套</t>
  </si>
  <si>
    <t>城关镇沙河村六组安置点健身器材</t>
  </si>
  <si>
    <t>七</t>
  </si>
  <si>
    <t>公厕</t>
  </si>
  <si>
    <t>145㎡</t>
  </si>
  <si>
    <t>184㎡</t>
  </si>
  <si>
    <t>城关镇汉水明珠安置点公厕</t>
  </si>
  <si>
    <t>60㎡</t>
  </si>
  <si>
    <t>89.72㎡</t>
  </si>
  <si>
    <t>城关镇双沟安置点公厕</t>
  </si>
  <si>
    <t>62.79㎡</t>
  </si>
  <si>
    <t>城关镇堡子社区五里铺安置点公厕</t>
  </si>
  <si>
    <t>25㎡</t>
  </si>
  <si>
    <t>31.5㎡</t>
  </si>
  <si>
    <t>八</t>
  </si>
  <si>
    <t>其他</t>
  </si>
  <si>
    <t>城关镇汉水明珠安置点其他设施</t>
  </si>
  <si>
    <t>石后扶办发（2020）13号</t>
  </si>
  <si>
    <t>1个门头</t>
  </si>
  <si>
    <t>城关镇江南移民搬迁安置示范小区其他设施</t>
  </si>
  <si>
    <t>城关镇井岗村安置点其他设施</t>
  </si>
  <si>
    <t>石办发〔2020〕17号      石后扶办发〔2020〕7号</t>
  </si>
  <si>
    <t>储藏室配建挡坎200立方米</t>
  </si>
  <si>
    <t>储藏室配建挡坎222立方米</t>
  </si>
  <si>
    <t>配建道路120平方米</t>
  </si>
  <si>
    <t>配建道路132平方米</t>
  </si>
  <si>
    <t>九</t>
  </si>
  <si>
    <t>垃圾运转设施</t>
  </si>
  <si>
    <t>城关镇安置点垃圾桶</t>
  </si>
  <si>
    <t>石办发〔2020〕17号</t>
  </si>
  <si>
    <t>240个</t>
  </si>
  <si>
    <t>城关镇安置点垃圾箱</t>
  </si>
  <si>
    <t>15个</t>
  </si>
  <si>
    <t>城关镇安置点垃圾车</t>
  </si>
  <si>
    <t>3辆</t>
  </si>
  <si>
    <t>十一</t>
  </si>
  <si>
    <t>社区工厂</t>
  </si>
  <si>
    <t>4500㎡社区工厂</t>
  </si>
  <si>
    <t>城关镇金斗粮安置点 社区工厂</t>
  </si>
  <si>
    <t>十二</t>
  </si>
  <si>
    <t>公益性岗位</t>
  </si>
  <si>
    <t>25个公益性岗位</t>
  </si>
  <si>
    <t>十三</t>
  </si>
  <si>
    <t>政府购买服务人员</t>
  </si>
  <si>
    <t>21名政府购买服务人员</t>
  </si>
  <si>
    <t>2020年石泉县后扶项目验收明细表（池河镇）</t>
  </si>
  <si>
    <t>计划规模 
（m、m³）</t>
  </si>
  <si>
    <t>核定规模
（公里、m³）</t>
  </si>
  <si>
    <t>核定资金
（万元）</t>
  </si>
  <si>
    <t>380㎡</t>
  </si>
  <si>
    <t>室内装修</t>
  </si>
  <si>
    <t>池河镇集镇西区集中安置点   综治警务中心</t>
  </si>
  <si>
    <t>石办发〔2020〕17号       石后扶办发〔2020〕7号</t>
  </si>
  <si>
    <t>250㎡</t>
  </si>
  <si>
    <t>池河镇明星村避灾扶贫搬迁安置点综治警务中心</t>
  </si>
  <si>
    <t>70㎡</t>
  </si>
  <si>
    <t>池河镇集镇东区集中安置点   综治警务中心</t>
  </si>
  <si>
    <t>石办发（2020）17号    石后扶办发〔2020〕7号</t>
  </si>
  <si>
    <t>三</t>
  </si>
  <si>
    <t>卫生室</t>
  </si>
  <si>
    <t>240㎡</t>
  </si>
  <si>
    <t>池河镇明星村避灾扶贫搬迁安置点卫生室</t>
  </si>
  <si>
    <t>石后扶办发（2020）7号</t>
  </si>
  <si>
    <t>650㎡</t>
  </si>
  <si>
    <t>池河镇集镇西区集中安置点公共储藏室</t>
  </si>
  <si>
    <t>200㎡</t>
  </si>
  <si>
    <t>池河镇明星村避灾扶贫搬迁安置点公共储藏室</t>
  </si>
  <si>
    <t>150㎡</t>
  </si>
  <si>
    <t>池河镇大阳村安置点公共储藏室</t>
  </si>
  <si>
    <t>垃圾转运站</t>
  </si>
  <si>
    <t>1处</t>
  </si>
  <si>
    <t>池河镇集镇西区集中安置点垃圾转运站</t>
  </si>
  <si>
    <t>池河镇集镇西区集中安置点公厕</t>
  </si>
  <si>
    <t>新建道路</t>
  </si>
  <si>
    <t>350m</t>
  </si>
  <si>
    <t>池河镇明星村避灾扶贫搬迁安置点新建道路道路</t>
  </si>
  <si>
    <t>300m</t>
  </si>
  <si>
    <t>池河镇集镇西区集中安置点新建道路道路</t>
  </si>
  <si>
    <t>50m</t>
  </si>
  <si>
    <t>池河镇集镇西区集中安置点</t>
  </si>
  <si>
    <t>石办发（2020）17号  石发改发（2020）360号</t>
  </si>
  <si>
    <t>垃圾桶50个垃圾箱6个垃圾车3辆</t>
  </si>
  <si>
    <t>垃圾桶80个垃圾箱10个、垃圾车3辆</t>
  </si>
  <si>
    <t>池河镇明星村避灾扶贫搬迁安置点</t>
  </si>
  <si>
    <t>垃圾桶30个垃圾箱2个</t>
  </si>
  <si>
    <t>池河镇集镇东区集中安置点</t>
  </si>
  <si>
    <t>垃圾箱2个</t>
  </si>
  <si>
    <t>4个公益性岗位</t>
  </si>
  <si>
    <t>十</t>
  </si>
  <si>
    <t>政府购买服务</t>
  </si>
  <si>
    <t>1名政府购买服务人员</t>
  </si>
  <si>
    <t>2020年石泉县后扶项目验收明细表（两河镇）</t>
  </si>
  <si>
    <t>计划规模
（公里、座、处）</t>
  </si>
  <si>
    <t>核定规模
（公里、座、处）</t>
  </si>
  <si>
    <t>核定金额（万元）</t>
  </si>
  <si>
    <t>100㎡</t>
  </si>
  <si>
    <t>两河镇萝蔷湾安置点综治警务中心</t>
  </si>
  <si>
    <t>两河镇集镇安置点综治警务中心</t>
  </si>
  <si>
    <t>1560㎡</t>
  </si>
  <si>
    <t>1506㎡</t>
  </si>
  <si>
    <t>两河镇金盆村安置点公共储藏室</t>
  </si>
  <si>
    <t>330㎡</t>
  </si>
  <si>
    <t>316㎡</t>
  </si>
  <si>
    <t>两河镇火地沟安置点公共储藏室</t>
  </si>
  <si>
    <t>364㎡</t>
  </si>
  <si>
    <t>两河镇兴坪安置点公共储藏室</t>
  </si>
  <si>
    <t>600㎡</t>
  </si>
  <si>
    <t>530㎡</t>
  </si>
  <si>
    <t>两河镇萝蔷湾安置点公共储藏室</t>
  </si>
  <si>
    <t>280㎡</t>
  </si>
  <si>
    <t>296㎡</t>
  </si>
  <si>
    <t>180㎡</t>
  </si>
  <si>
    <t>两河镇新春集中安置点活动广场</t>
  </si>
  <si>
    <t>两河镇新春集中安置点健身器材</t>
  </si>
  <si>
    <t>两河镇萝蔷湾安置点垃圾转运站</t>
  </si>
  <si>
    <t>两河镇萝蔷湾安置点公厕</t>
  </si>
  <si>
    <t>两河集镇安置点其他设施</t>
  </si>
  <si>
    <t>石后扶办发〔2020〕7号</t>
  </si>
  <si>
    <t>污水排放管网200m</t>
  </si>
  <si>
    <t>两河镇金盆村安置点其他设施</t>
  </si>
  <si>
    <t>石后扶办发〔2020〕13号</t>
  </si>
  <si>
    <t>新建挡墙140m³</t>
  </si>
  <si>
    <t>两河镇兴坪安置点其他设施</t>
  </si>
  <si>
    <t>新建挡墙90m³</t>
  </si>
  <si>
    <t>新建挡墙130m³</t>
  </si>
  <si>
    <t>石后扶办发〔2020〕16号</t>
  </si>
  <si>
    <t>新建挡墙50m³</t>
  </si>
  <si>
    <t>两河镇火地沟安置点其他设施</t>
  </si>
  <si>
    <t>100m道路</t>
  </si>
  <si>
    <t>垃圾箱11个</t>
  </si>
  <si>
    <t>两河镇安置点垃圾运转设施</t>
  </si>
  <si>
    <t>5个公益性岗位</t>
  </si>
  <si>
    <t>6名政府购买服务人员</t>
  </si>
  <si>
    <t>2020年石泉县后扶项目验收明细表（饶峰镇）</t>
  </si>
  <si>
    <t>计划规模 
（公里、m³）</t>
  </si>
  <si>
    <t>核定规模 
（公里、m³）</t>
  </si>
  <si>
    <t>核定资金 （万元）</t>
  </si>
  <si>
    <t>饶峰镇集镇安置点        综治警务中心</t>
  </si>
  <si>
    <t>68㎡卫生室，浆砌石38.7m³，硬化地面175㎡，硬化水沟28m</t>
  </si>
  <si>
    <t>饶峰镇蒲溪村安置点卫生室</t>
  </si>
  <si>
    <t>2210㎡</t>
  </si>
  <si>
    <t>2156㎡</t>
  </si>
  <si>
    <t>饶峰镇合心村安置点      公共储藏室</t>
  </si>
  <si>
    <t>705㎡</t>
  </si>
  <si>
    <t>饶峰镇新场村安置点      公共储藏室</t>
  </si>
  <si>
    <t>430㎡</t>
  </si>
  <si>
    <t>436㎡</t>
  </si>
  <si>
    <t>饶峰镇三岔河村安置点     公共储藏室</t>
  </si>
  <si>
    <t>饶峰镇蒲溪村安置点      公共储藏室</t>
  </si>
  <si>
    <t>饶峰镇胜利村安置点      公共储藏室</t>
  </si>
  <si>
    <t>40㎡</t>
  </si>
  <si>
    <t>饶峰镇金星村安置点      公共储藏室</t>
  </si>
  <si>
    <t>270㎡</t>
  </si>
  <si>
    <t>饶峰镇齐心村安置点      公共储藏室</t>
  </si>
  <si>
    <t>182.8㎡</t>
  </si>
  <si>
    <t>饶峰镇三合村安置点      公共储藏室</t>
  </si>
  <si>
    <t>282.5㎡</t>
  </si>
  <si>
    <t>2套</t>
  </si>
  <si>
    <t>饶峰镇三合安置点健身器材</t>
  </si>
  <si>
    <t>饶峰镇蒲溪村安置点健身器材</t>
  </si>
  <si>
    <t>饶峰镇集镇安置点公厕</t>
  </si>
  <si>
    <r>
      <t>1400</t>
    </r>
    <r>
      <rPr>
        <b/>
        <sz val="10"/>
        <rFont val="SimSun"/>
        <family val="0"/>
      </rPr>
      <t>㎡</t>
    </r>
  </si>
  <si>
    <t>1400㎡</t>
  </si>
  <si>
    <t>饶峰镇新场村安置点广场绿化</t>
  </si>
  <si>
    <r>
      <t>1400</t>
    </r>
    <r>
      <rPr>
        <sz val="10"/>
        <rFont val="SimSun"/>
        <family val="0"/>
      </rPr>
      <t>㎡</t>
    </r>
  </si>
  <si>
    <t>物业管理用房</t>
  </si>
  <si>
    <t>饶峰镇集镇安置点        物业管理用房</t>
  </si>
  <si>
    <t>13名政府购买服务人员</t>
  </si>
  <si>
    <t>2020年石泉县后扶项目验收明细表（后柳镇）</t>
  </si>
  <si>
    <t>合 计</t>
  </si>
  <si>
    <t>266㎡</t>
  </si>
  <si>
    <t>398.85㎡</t>
  </si>
  <si>
    <t>后柳镇廖家湾安置点综治警务中心</t>
  </si>
  <si>
    <t>136㎡</t>
  </si>
  <si>
    <t>129.6㎡</t>
  </si>
  <si>
    <t>后柳镇中坝社区综治警务中心</t>
  </si>
  <si>
    <t>后柳镇费家湾安置点综治警务中心</t>
  </si>
  <si>
    <t>80㎡</t>
  </si>
  <si>
    <t>89.25㎡</t>
  </si>
  <si>
    <t>1380㎡</t>
  </si>
  <si>
    <t>1735.58㎡</t>
  </si>
  <si>
    <t>后柳镇中坝安置点公共储藏室</t>
  </si>
  <si>
    <t>123.88㎡</t>
  </si>
  <si>
    <t>后柳镇长兴安置点公共储藏室</t>
  </si>
  <si>
    <t>215.9㎡</t>
  </si>
  <si>
    <t>后柳镇金齐安置点公共储藏室</t>
  </si>
  <si>
    <t>328.86㎡</t>
  </si>
  <si>
    <t>后柳镇牛石川安置点公共储藏室</t>
  </si>
  <si>
    <t>420㎡</t>
  </si>
  <si>
    <t>483.7㎡</t>
  </si>
  <si>
    <t>后柳镇磨石安置点公共储藏室</t>
  </si>
  <si>
    <t>303.11㎡</t>
  </si>
  <si>
    <t>后柳镇一心安置点公共储藏室</t>
  </si>
  <si>
    <t>280.13㎡</t>
  </si>
  <si>
    <t>后柳镇一心安置点健身器材</t>
  </si>
  <si>
    <t>后柳镇磨石安置点垃圾转运站</t>
  </si>
  <si>
    <r>
      <t>磨石、一心两处垃圾转运站共计85</t>
    </r>
    <r>
      <rPr>
        <sz val="10"/>
        <rFont val="SimSun"/>
        <family val="0"/>
      </rPr>
      <t>㎡</t>
    </r>
    <r>
      <rPr>
        <sz val="10"/>
        <rFont val="宋体"/>
        <family val="0"/>
      </rPr>
      <t>。</t>
    </r>
  </si>
  <si>
    <t>后柳镇中坝社区门头制作</t>
  </si>
  <si>
    <t>石后扶办发（2020）15号</t>
  </si>
  <si>
    <t>后柳镇中坝社区排水沟</t>
  </si>
  <si>
    <t>排水沟260米</t>
  </si>
  <si>
    <t>排水沟256.12米</t>
  </si>
  <si>
    <t>后柳镇牛石川安置点路面硬化、挡墙、护栏</t>
  </si>
  <si>
    <t>780㎡路面硬化，挡墙110立方米，护栏92米</t>
  </si>
  <si>
    <r>
      <t>768.02</t>
    </r>
    <r>
      <rPr>
        <sz val="10"/>
        <color indexed="8"/>
        <rFont val="SimSun"/>
        <family val="0"/>
      </rPr>
      <t>㎡</t>
    </r>
    <r>
      <rPr>
        <sz val="10"/>
        <color indexed="8"/>
        <rFont val="宋体"/>
        <family val="0"/>
      </rPr>
      <t>路面硬化，挡墙138.86m³，护栏92m</t>
    </r>
  </si>
  <si>
    <t>后柳镇金齐安置点护栏、绿化、挡墙</t>
  </si>
  <si>
    <r>
      <t>护栏30m，广场绿化400</t>
    </r>
    <r>
      <rPr>
        <sz val="10"/>
        <rFont val="SimSun"/>
        <family val="0"/>
      </rPr>
      <t>㎡，挡墙</t>
    </r>
    <r>
      <rPr>
        <sz val="10"/>
        <rFont val="宋体"/>
        <family val="0"/>
      </rPr>
      <t>120m³</t>
    </r>
  </si>
  <si>
    <r>
      <t>护栏140.43m，广场绿化264</t>
    </r>
    <r>
      <rPr>
        <sz val="10"/>
        <rFont val="SimSun"/>
        <family val="0"/>
      </rPr>
      <t>㎡，挡墙</t>
    </r>
    <r>
      <rPr>
        <sz val="10"/>
        <rFont val="宋体"/>
        <family val="0"/>
      </rPr>
      <t>154.86m³</t>
    </r>
  </si>
  <si>
    <t>后柳镇金齐安置点挡墙</t>
  </si>
  <si>
    <t>新修挡墙405立方米，回填毛石150立方米</t>
  </si>
  <si>
    <t>新修挡墙382.88m³，回填毛石270m³</t>
  </si>
  <si>
    <t>后柳镇牛石川安置点垃圾运转设施</t>
  </si>
  <si>
    <t>垃圾箱1个</t>
  </si>
  <si>
    <t>垃圾箱3个垃圾车1辆</t>
  </si>
  <si>
    <t>后柳镇磨石安置点垃圾运转设施</t>
  </si>
  <si>
    <t>垃圾箱1个垃圾车1辆</t>
  </si>
  <si>
    <t>后柳镇一心安置点垃圾运转设施</t>
  </si>
  <si>
    <t>9个公益性岗位</t>
  </si>
  <si>
    <t>10名政府购买服务人员</t>
  </si>
  <si>
    <t>2020年石泉县后扶项目验收明细表（喜河镇）</t>
  </si>
  <si>
    <r>
      <t>计划规模
（</t>
    </r>
    <r>
      <rPr>
        <b/>
        <sz val="10"/>
        <rFont val="SimSun"/>
        <family val="0"/>
      </rPr>
      <t>㎡，个，套</t>
    </r>
    <r>
      <rPr>
        <b/>
        <sz val="10"/>
        <rFont val="宋体"/>
        <family val="0"/>
      </rPr>
      <t>）</t>
    </r>
  </si>
  <si>
    <t>核定规模
（㎡，个，套）</t>
  </si>
  <si>
    <t>263.527㎡</t>
  </si>
  <si>
    <t>喜河镇喜河社区安置点综治警务中心</t>
  </si>
  <si>
    <t>石办发（2020）17号      石后扶办发（2020）9号</t>
  </si>
  <si>
    <t>172㎡</t>
  </si>
  <si>
    <t>188.287㎡</t>
  </si>
  <si>
    <t>喜河镇藕阳安置点综治警务中心</t>
  </si>
  <si>
    <t>78㎡）</t>
  </si>
  <si>
    <t>75.24㎡</t>
  </si>
  <si>
    <t>2688㎡</t>
  </si>
  <si>
    <t>2332.54㎡</t>
  </si>
  <si>
    <t>喜河镇喜河社区安置点公共储藏室</t>
  </si>
  <si>
    <t>石办发（2020）17号
石后扶办（2020）16号</t>
  </si>
  <si>
    <t>415.35㎡</t>
  </si>
  <si>
    <t>喜河镇藕阳安置点公共储藏室</t>
  </si>
  <si>
    <t>550㎡</t>
  </si>
  <si>
    <t>431.67㎡</t>
  </si>
  <si>
    <t>喜河镇长阳安置点公共储藏室</t>
  </si>
  <si>
    <t>喜河镇田心安置点公共储藏室</t>
  </si>
  <si>
    <t>360㎡</t>
  </si>
  <si>
    <t>278.32㎡㎡</t>
  </si>
  <si>
    <t>喜河镇盘龙安置点公共储藏室</t>
  </si>
  <si>
    <t>90㎡</t>
  </si>
  <si>
    <t>98.32㎡</t>
  </si>
  <si>
    <t>喜河镇福星安置点公共储藏室</t>
  </si>
  <si>
    <t>241.22㎡</t>
  </si>
  <si>
    <t>喜河镇双沟特困安置点安置点公共储藏室</t>
  </si>
  <si>
    <t>271.36㎡</t>
  </si>
  <si>
    <t>喜河镇奎星安置点公共储藏室</t>
  </si>
  <si>
    <t>253㎡</t>
  </si>
  <si>
    <t>159.44㎡</t>
  </si>
  <si>
    <t>喜河镇团结村安置点公共储藏室</t>
  </si>
  <si>
    <t>75㎡</t>
  </si>
  <si>
    <t>74.57㎡</t>
  </si>
  <si>
    <t>喜河镇蔡河村安置点公共储藏室</t>
  </si>
  <si>
    <t>62.29㎡</t>
  </si>
  <si>
    <t>喜河镇喜河村二组安置点活动广场</t>
  </si>
  <si>
    <t>1000㎡</t>
  </si>
  <si>
    <t>草皮砖197.75㎡、道牙101.4米、地面硬化545.92㎡、透水地面152.28㎡、PE水管5根71.83米</t>
  </si>
  <si>
    <t>喜河镇奎星安置点健身器材</t>
  </si>
  <si>
    <t>喜河镇蔡河村安置点健身器材</t>
  </si>
  <si>
    <t>66㎡</t>
  </si>
  <si>
    <t>喜河镇喜河社区安置点</t>
  </si>
  <si>
    <t>喜河镇藕阳安置点门头制作</t>
  </si>
  <si>
    <t>喜河镇团结村安置点便民桥</t>
  </si>
  <si>
    <t>便民桥1座</t>
  </si>
  <si>
    <t>供水工程</t>
  </si>
  <si>
    <t>喜河镇藕阳安置点供水工程</t>
  </si>
  <si>
    <t>喜河镇安置点垃圾转运设施</t>
  </si>
  <si>
    <t>垃圾车2辆垃圾箱4个</t>
  </si>
  <si>
    <t>300㎡社区工厂</t>
  </si>
  <si>
    <t>喜河镇藕阳安置点社区工厂</t>
  </si>
  <si>
    <t>7个公益性岗位</t>
  </si>
  <si>
    <t>2020年石泉县后扶项目验收明细表（熨斗镇）</t>
  </si>
  <si>
    <r>
      <t>计划规模
（公里，座，</t>
    </r>
    <r>
      <rPr>
        <b/>
        <sz val="10"/>
        <rFont val="SimSun"/>
        <family val="0"/>
      </rPr>
      <t>㎡</t>
    </r>
    <r>
      <rPr>
        <b/>
        <sz val="10"/>
        <rFont val="宋体"/>
        <family val="0"/>
      </rPr>
      <t>）</t>
    </r>
  </si>
  <si>
    <t>核定规模
（公里，座，㎡）</t>
  </si>
  <si>
    <r>
      <t>100</t>
    </r>
    <r>
      <rPr>
        <b/>
        <sz val="10"/>
        <rFont val="SimSun"/>
        <family val="0"/>
      </rPr>
      <t>㎡</t>
    </r>
  </si>
  <si>
    <r>
      <t>200</t>
    </r>
    <r>
      <rPr>
        <b/>
        <sz val="10"/>
        <rFont val="SimSun"/>
        <family val="0"/>
      </rPr>
      <t>㎡</t>
    </r>
  </si>
  <si>
    <t>熨斗镇先联村安置点（一组、八组）综治警务中心</t>
  </si>
  <si>
    <t>石办发（2020）17号    石后扶办发〔2020〕14号</t>
  </si>
  <si>
    <t>50㎡综治警务中心
（便民服务中心）、50㎡物业管理用房</t>
  </si>
  <si>
    <t>综治警务中心及物业管理用房共计200㎡</t>
  </si>
  <si>
    <t>2881㎡</t>
  </si>
  <si>
    <t>2954.86㎡</t>
  </si>
  <si>
    <t>熨斗镇先联松树安置点公共储藏室</t>
  </si>
  <si>
    <t>148.13㎡</t>
  </si>
  <si>
    <t>熨斗镇麦子坪安置点公共储藏室</t>
  </si>
  <si>
    <t>440㎡</t>
  </si>
  <si>
    <t>450.42㎡</t>
  </si>
  <si>
    <t>熨斗镇布里村落安置点公共储藏室</t>
  </si>
  <si>
    <t>168㎡</t>
  </si>
  <si>
    <t>168.23㎡</t>
  </si>
  <si>
    <t>熨斗镇中河村安置点公共储藏室</t>
  </si>
  <si>
    <t>188㎡</t>
  </si>
  <si>
    <t>188.021㎡</t>
  </si>
  <si>
    <t>熨斗镇板长药木树安置点公共储藏室</t>
  </si>
  <si>
    <t>217㎡</t>
  </si>
  <si>
    <t>219.58㎡</t>
  </si>
  <si>
    <t>熨斗镇刘家湾安置点公共储藏室</t>
  </si>
  <si>
    <t>286㎡</t>
  </si>
  <si>
    <t>287.86㎡</t>
  </si>
  <si>
    <t>熨斗镇齐建村安置点公共储藏室</t>
  </si>
  <si>
    <t>166㎡</t>
  </si>
  <si>
    <t>167.6㎡</t>
  </si>
  <si>
    <t>熨斗镇金星人家安置点公共储藏室、道路硬化、排水沟</t>
  </si>
  <si>
    <t>176.26㎡㎡公共储藏室，道路硬化76.5米，排水沟117.3米</t>
  </si>
  <si>
    <t>140m水沟</t>
  </si>
  <si>
    <t>80m道路</t>
  </si>
  <si>
    <t>熨斗镇双坪堰塘湾安置点公共储藏室</t>
  </si>
  <si>
    <t>140㎡</t>
  </si>
  <si>
    <t>140.22㎡</t>
  </si>
  <si>
    <t>熨斗镇双坪灵雀山安置点公共储藏室</t>
  </si>
  <si>
    <t>223㎡</t>
  </si>
  <si>
    <t>235.72㎡</t>
  </si>
  <si>
    <t>熨斗镇板长药木树安置点加工厂房</t>
  </si>
  <si>
    <t>202.04㎡</t>
  </si>
  <si>
    <t>熨斗镇长岭村安置点公共储藏室</t>
  </si>
  <si>
    <t>370㎡公共储藏室</t>
  </si>
  <si>
    <t>402.78㎡㎡公共储藏室，绿化208.57㎡，浆砌石挡墙28.9㎡，场地硬化88.2㎡</t>
  </si>
  <si>
    <t>熨斗镇长岭村安置点绿化</t>
  </si>
  <si>
    <r>
      <t>广场240</t>
    </r>
    <r>
      <rPr>
        <sz val="10"/>
        <rFont val="SimSun"/>
        <family val="0"/>
      </rPr>
      <t>㎡绿化</t>
    </r>
  </si>
  <si>
    <t>熨斗镇高兴油坊安置点公共储藏室</t>
  </si>
  <si>
    <t>165㎡公共储藏室</t>
  </si>
  <si>
    <t>熨斗镇中河村安置点活动广场</t>
  </si>
  <si>
    <t>熨斗镇双坪堰塘湾安置点健身器材</t>
  </si>
  <si>
    <t>熨斗镇长岭村安置点健身器材</t>
  </si>
  <si>
    <t>垃圾车2辆</t>
  </si>
  <si>
    <t>熨斗镇先联村安置点（一组、八组）垃圾运转设施</t>
  </si>
  <si>
    <t>垃圾车1辆</t>
  </si>
  <si>
    <t>熨斗镇先联松树安置点垃圾运转设施</t>
  </si>
  <si>
    <t>10个公益性岗位</t>
  </si>
  <si>
    <t>14名政府购买服务人员</t>
  </si>
  <si>
    <t>2020年石泉县后扶项目验收明细表（迎丰镇）</t>
  </si>
  <si>
    <t>计划规模
（座、公里）</t>
  </si>
  <si>
    <t>核定规模
（座、公里）</t>
  </si>
  <si>
    <t>迎丰镇集镇安置点         综治警务中心</t>
  </si>
  <si>
    <t>528㎡</t>
  </si>
  <si>
    <t>迎丰镇香炉沟村四组安置点 公共储藏室</t>
  </si>
  <si>
    <t>196㎡</t>
  </si>
  <si>
    <t>迎丰镇红花坪村安置点     公共储藏室</t>
  </si>
  <si>
    <t>310㎡</t>
  </si>
  <si>
    <t>332㎡</t>
  </si>
  <si>
    <t>迎丰镇红花坪村安置点     活动广场</t>
  </si>
  <si>
    <t>迎丰镇集镇安置点         其他设施</t>
  </si>
  <si>
    <t>1公里道路绿化，人行步梯11米及雨棚71㎡。</t>
  </si>
  <si>
    <t>1公里道路绿化，人行步梯11米及雨棚71㎡</t>
  </si>
  <si>
    <t>迎丰镇红花坪村安置点      其他设施</t>
  </si>
  <si>
    <t>挡护400m³</t>
  </si>
  <si>
    <t>迎丰镇安置点</t>
  </si>
  <si>
    <t>垃圾桶48个</t>
  </si>
  <si>
    <t>垃圾箱20个</t>
  </si>
  <si>
    <t>垃圾车3个</t>
  </si>
  <si>
    <t>迎丰镇集镇安置点          社区工厂</t>
  </si>
  <si>
    <t>8名政府购买服务人员</t>
  </si>
  <si>
    <t>2020年石泉县后扶项目验收明细表（中池镇）</t>
  </si>
  <si>
    <t>中池镇集镇安置点      综治警务中心</t>
  </si>
  <si>
    <t>1280㎡</t>
  </si>
  <si>
    <t>1120㎡</t>
  </si>
  <si>
    <t>中池镇民主村安置点    公共储藏室</t>
  </si>
  <si>
    <t>215㎡</t>
  </si>
  <si>
    <t>中池镇西沙河村安置点  公共储藏室</t>
  </si>
  <si>
    <t>230㎡</t>
  </si>
  <si>
    <t>160.1㎡</t>
  </si>
  <si>
    <t>中池镇集镇安置点      公共储藏室</t>
  </si>
  <si>
    <t>中池镇茨坪村安置点    公共储藏室</t>
  </si>
  <si>
    <t>195㎡</t>
  </si>
  <si>
    <t>中池镇茶里村安置点    公共储藏室</t>
  </si>
  <si>
    <t>150.3㎡</t>
  </si>
  <si>
    <t>中池镇老湾村安置点    健身器材</t>
  </si>
  <si>
    <t>便民长条椅2个，棋牌桌2副。</t>
  </si>
  <si>
    <t>便民长条椅2个，棋牌桌2副</t>
  </si>
  <si>
    <t>中池镇集镇安置点      其他设施</t>
  </si>
  <si>
    <t>垃圾桶15个</t>
  </si>
  <si>
    <t>中池镇安置点        垃圾运转设施</t>
  </si>
  <si>
    <t>2个公益性岗位</t>
  </si>
  <si>
    <t>2020年石泉县后扶项目验收明细表（云雾山镇）</t>
  </si>
  <si>
    <t>计划规模 
（套、㎡）</t>
  </si>
  <si>
    <t>核定规模（公里）</t>
  </si>
  <si>
    <t>核定资金（万元）</t>
  </si>
  <si>
    <t>34.6㎡</t>
  </si>
  <si>
    <t>云雾山镇双河村安置点综治警务中心</t>
  </si>
  <si>
    <t>1170㎡</t>
  </si>
  <si>
    <t>1155㎡</t>
  </si>
  <si>
    <t>云雾山镇官田村安置点公共储藏室</t>
  </si>
  <si>
    <t>181.14㎡</t>
  </si>
  <si>
    <t>云雾山镇云阳村安置点公共储藏室</t>
  </si>
  <si>
    <t>335.14㎡</t>
  </si>
  <si>
    <t>云雾山镇银杏坝村安置点公共储藏室</t>
  </si>
  <si>
    <t>229.48㎡</t>
  </si>
  <si>
    <t>云雾山镇丁家坝村安置点公共储藏室</t>
  </si>
  <si>
    <t>410㎡</t>
  </si>
  <si>
    <t>408.94㎡</t>
  </si>
  <si>
    <t>3套</t>
  </si>
  <si>
    <t>云雾山镇官田村安置点健身器材</t>
  </si>
  <si>
    <t>3套健身器材</t>
  </si>
  <si>
    <t>云雾山镇水田坪村安置点健身器材</t>
  </si>
  <si>
    <t>云雾山镇银杏坝村安置点健身器材</t>
  </si>
  <si>
    <t>三格式化粪池</t>
  </si>
  <si>
    <t>云雾山镇秋树坝村安置点三格式化粪池</t>
  </si>
  <si>
    <t>云雾山镇云阳村安置点垃圾运转设施</t>
  </si>
  <si>
    <t>1个公益性岗位</t>
  </si>
  <si>
    <t>9名政府购买服务人员</t>
  </si>
  <si>
    <t>2020年石泉县后扶项目验收明细表（曾溪镇）</t>
  </si>
  <si>
    <r>
      <t>计划规模 
（座、公里、处、</t>
    </r>
    <r>
      <rPr>
        <b/>
        <sz val="10"/>
        <rFont val="SimSun"/>
        <family val="0"/>
      </rPr>
      <t>㎡</t>
    </r>
    <r>
      <rPr>
        <b/>
        <sz val="10"/>
        <rFont val="宋体"/>
        <family val="0"/>
      </rPr>
      <t>）</t>
    </r>
  </si>
  <si>
    <t>核定规模
（座、公里、处、㎡）</t>
  </si>
  <si>
    <t>1520㎡</t>
  </si>
  <si>
    <t>1529㎡</t>
  </si>
  <si>
    <t>曾溪镇大沟村安置点      公共储藏室</t>
  </si>
  <si>
    <t>曾溪镇高坎村安置点      公共储藏室</t>
  </si>
  <si>
    <t>320㎡</t>
  </si>
  <si>
    <t>曾溪镇高坎村同庆安置点   公共储藏室</t>
  </si>
  <si>
    <t>曾溪镇联盟村安置点       公共储藏室</t>
  </si>
  <si>
    <t>曾溪镇油坊湾村安置点    公共储藏室</t>
  </si>
  <si>
    <t>曾溪镇立新村安置点</t>
  </si>
  <si>
    <t>220㎡</t>
  </si>
  <si>
    <t>228.5㎡</t>
  </si>
  <si>
    <t>950㎡</t>
  </si>
  <si>
    <t>曾溪镇立新村安置点活动广场</t>
  </si>
  <si>
    <t>石办发（2020）17号 石后扶办（2020）16号</t>
  </si>
  <si>
    <t>3套10个便民座椅</t>
  </si>
  <si>
    <t>3套2个便民座椅</t>
  </si>
  <si>
    <t>曾溪镇高坎村安置点健身器材</t>
  </si>
  <si>
    <t>3套2便民座椅</t>
  </si>
  <si>
    <t>曾溪镇高坎村同庆安置点健身器材</t>
  </si>
  <si>
    <t>曾溪镇联盟村安置点健身器材</t>
  </si>
  <si>
    <t>便民座椅10个</t>
  </si>
  <si>
    <t>曾溪镇立新村安置点健身器材</t>
  </si>
  <si>
    <t>曾溪镇高坎村同庆安置点  其他设施</t>
  </si>
  <si>
    <t>220m³挡坎，水沟涵管50m。</t>
  </si>
  <si>
    <t>石后扶办（2020）16号</t>
  </si>
  <si>
    <t>道路硬化50㎡，护栏40米，浆砌石挡坎200m³</t>
  </si>
  <si>
    <t>曾溪镇立新村安置点      其他设施</t>
  </si>
  <si>
    <t>水沟150m</t>
  </si>
  <si>
    <t>道路硬化300㎡</t>
  </si>
  <si>
    <t>曾溪镇联盟村安置点      其他设施</t>
  </si>
  <si>
    <t>道路硬化100㎡，护栏52米，浆砌石挡坎20m³</t>
  </si>
  <si>
    <t>道路硬化100㎡，护栏48米，浆砌石挡坎20m³</t>
  </si>
  <si>
    <t>曾溪镇高坎村安置点      其他设施</t>
  </si>
  <si>
    <t>硬化广场250㎡，浆砌石挡坎50m³</t>
  </si>
  <si>
    <t>3名政府购买服务人员</t>
  </si>
  <si>
    <t>2020年石泉县后扶项目验收明细表（公产中心）</t>
  </si>
  <si>
    <r>
      <t>计划规模 
（</t>
    </r>
    <r>
      <rPr>
        <b/>
        <sz val="10"/>
        <rFont val="SimSun"/>
        <family val="0"/>
      </rPr>
      <t>㎡</t>
    </r>
    <r>
      <rPr>
        <b/>
        <sz val="10"/>
        <rFont val="宋体"/>
        <family val="0"/>
      </rPr>
      <t>）</t>
    </r>
  </si>
  <si>
    <t>核定规模
（㎡）</t>
  </si>
  <si>
    <t>19443㎡</t>
  </si>
  <si>
    <t>池河镇明星村避灾扶贫搬迁安置点社区工厂</t>
  </si>
  <si>
    <t>4585㎡</t>
  </si>
  <si>
    <t xml:space="preserve">合格 </t>
  </si>
  <si>
    <t>饶峰镇集镇安置点社区工厂</t>
  </si>
  <si>
    <t>2179㎡</t>
  </si>
  <si>
    <t>两河镇萝蔷湾安置点社区工厂</t>
  </si>
  <si>
    <t>4860㎡</t>
  </si>
  <si>
    <t>熨斗镇先联村安置点（一组、八组）社区工厂</t>
  </si>
  <si>
    <t>2916㎡</t>
  </si>
  <si>
    <t>中池镇集镇安置点社区工厂</t>
  </si>
  <si>
    <t>4903㎡</t>
  </si>
  <si>
    <t>附件3</t>
  </si>
  <si>
    <t>脱贫攻坚基础设施项目验收汇总表（水利类）</t>
  </si>
  <si>
    <t>项目单位（签章）：</t>
  </si>
  <si>
    <t>石泉县水利局</t>
  </si>
  <si>
    <t>项目单位负责人（签字）</t>
  </si>
  <si>
    <t>：</t>
  </si>
  <si>
    <t>计划规模</t>
  </si>
  <si>
    <t>初设资金（万元）</t>
  </si>
  <si>
    <t>合同金额（万元）</t>
  </si>
  <si>
    <t>自验金额（万元）</t>
  </si>
  <si>
    <t>安全饮水</t>
  </si>
  <si>
    <t>2018年脱贫攻坚国开行贷款项目</t>
  </si>
  <si>
    <t>城关镇五三村供水工程</t>
  </si>
  <si>
    <t>石发改发（2017）717号</t>
  </si>
  <si>
    <t>√</t>
  </si>
  <si>
    <t>城关镇珍珠河村供水工程</t>
  </si>
  <si>
    <t>城关镇元岭村三组供水工程</t>
  </si>
  <si>
    <t>城关镇双桥村一组供水工程</t>
  </si>
  <si>
    <t>曾溪镇大沟村二组、五组供水工程</t>
  </si>
  <si>
    <t>池河镇合一村六组供水工程</t>
  </si>
  <si>
    <r>
      <t>石发改发[</t>
    </r>
    <r>
      <rPr>
        <sz val="10"/>
        <rFont val="宋体"/>
        <family val="0"/>
      </rPr>
      <t>2017]717号</t>
    </r>
  </si>
  <si>
    <t>池河镇柏安村一三四六组供水工程</t>
  </si>
  <si>
    <t>池河镇五爱村供水工程</t>
  </si>
  <si>
    <t>池河镇良田村供水工程</t>
  </si>
  <si>
    <t>中池镇茶里村供水工程</t>
  </si>
  <si>
    <t>中池镇夹丰村一组供水工程</t>
  </si>
  <si>
    <t>中池镇筷子铺村五六七组供水工程</t>
  </si>
  <si>
    <t>迎丰镇新庄村供水工程</t>
  </si>
  <si>
    <t>迎丰镇弓箭沟村四组供水工程</t>
  </si>
  <si>
    <t>迎丰镇香炉沟村供水工程</t>
  </si>
  <si>
    <r>
      <t>2018</t>
    </r>
    <r>
      <rPr>
        <b/>
        <sz val="10"/>
        <rFont val="宋体"/>
        <family val="0"/>
      </rPr>
      <t>年脱贫攻坚财政整合基础设施项目（第一批）</t>
    </r>
  </si>
  <si>
    <t>曾溪镇瓦窑村安全饮水</t>
  </si>
  <si>
    <t>石发改发（2017）716号</t>
  </si>
  <si>
    <t>财政整合第一批</t>
  </si>
  <si>
    <t>…</t>
  </si>
  <si>
    <t>水窖工程</t>
  </si>
  <si>
    <t>灌溉工程</t>
  </si>
  <si>
    <t>堤防工程</t>
  </si>
  <si>
    <t>验收组成员（签字）：</t>
  </si>
  <si>
    <t>验收时间：2018年 月  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</si>
</sst>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  <numFmt numFmtId="178" formatCode="0.000_ "/>
    <numFmt numFmtId="179" formatCode="0_);\(0\)"/>
  </numFmts>
  <fonts count="73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10"/>
      <color indexed="10"/>
      <name val="宋体"/>
      <family val="0"/>
    </font>
    <font>
      <sz val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仿宋_GB2312"/>
      <family val="3"/>
    </font>
    <font>
      <b/>
      <sz val="12"/>
      <name val="宋体"/>
      <family val="0"/>
    </font>
    <font>
      <sz val="9"/>
      <name val="宋体"/>
      <family val="0"/>
    </font>
    <font>
      <sz val="18"/>
      <name val="方正小标宋简体"/>
      <family val="4"/>
    </font>
    <font>
      <sz val="10"/>
      <name val="仿宋"/>
      <family val="3"/>
    </font>
    <font>
      <sz val="22"/>
      <name val="宋体"/>
      <family val="0"/>
    </font>
    <font>
      <sz val="12"/>
      <color indexed="8"/>
      <name val="宋体"/>
      <family val="0"/>
    </font>
    <font>
      <sz val="22"/>
      <name val="方正小标宋简体"/>
      <family val="4"/>
    </font>
    <font>
      <b/>
      <sz val="11"/>
      <name val="黑体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b/>
      <sz val="10"/>
      <name val="SimSun"/>
      <family val="0"/>
    </font>
    <font>
      <sz val="10"/>
      <name val="SimSun"/>
      <family val="0"/>
    </font>
    <font>
      <sz val="10"/>
      <color indexed="8"/>
      <name val="SimSun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b/>
      <sz val="10"/>
      <name val="Calibri"/>
      <family val="0"/>
    </font>
    <font>
      <b/>
      <sz val="10"/>
      <color theme="1"/>
      <name val="Calibri"/>
      <family val="0"/>
    </font>
    <font>
      <sz val="10"/>
      <color indexed="8"/>
      <name val="Calibri"/>
      <family val="0"/>
    </font>
    <font>
      <b/>
      <sz val="10"/>
      <color theme="1"/>
      <name val="宋体"/>
      <family val="0"/>
    </font>
    <font>
      <b/>
      <sz val="10"/>
      <color indexed="8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0"/>
      <color rgb="FF000000"/>
      <name val="Calibri"/>
      <family val="0"/>
    </font>
    <font>
      <sz val="12"/>
      <name val="Calibri"/>
      <family val="0"/>
    </font>
    <font>
      <b/>
      <sz val="18"/>
      <name val="Calibri"/>
      <family val="0"/>
    </font>
    <font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/>
      <top style="thin"/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 style="thin"/>
      <top>
        <color indexed="63"/>
      </top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0" borderId="0">
      <alignment vertical="center"/>
      <protection/>
    </xf>
    <xf numFmtId="0" fontId="43" fillId="2" borderId="0" applyNumberFormat="0" applyBorder="0" applyAlignment="0" applyProtection="0"/>
    <xf numFmtId="0" fontId="4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43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9" fillId="7" borderId="2" applyNumberFormat="0" applyFont="0" applyAlignment="0" applyProtection="0"/>
    <xf numFmtId="0" fontId="46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6" fillId="9" borderId="0" applyNumberFormat="0" applyBorder="0" applyAlignment="0" applyProtection="0"/>
    <xf numFmtId="0" fontId="47" fillId="0" borderId="4" applyNumberFormat="0" applyFill="0" applyAlignment="0" applyProtection="0"/>
    <xf numFmtId="0" fontId="46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43" fillId="0" borderId="0">
      <alignment vertical="center"/>
      <protection/>
    </xf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6" fillId="27" borderId="0" applyNumberFormat="0" applyBorder="0" applyAlignment="0" applyProtection="0"/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3" fillId="31" borderId="0" applyNumberFormat="0" applyBorder="0" applyAlignment="0" applyProtection="0"/>
    <xf numFmtId="0" fontId="46" fillId="32" borderId="0" applyNumberFormat="0" applyBorder="0" applyAlignment="0" applyProtection="0"/>
    <xf numFmtId="0" fontId="43" fillId="0" borderId="0">
      <alignment vertical="center"/>
      <protection/>
    </xf>
    <xf numFmtId="0" fontId="19" fillId="0" borderId="0">
      <alignment vertical="center"/>
      <protection/>
    </xf>
    <xf numFmtId="0" fontId="43" fillId="0" borderId="0">
      <alignment vertical="center"/>
      <protection/>
    </xf>
    <xf numFmtId="0" fontId="38" fillId="0" borderId="0">
      <alignment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</cellStyleXfs>
  <cellXfs count="341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176" fontId="2" fillId="33" borderId="12" xfId="0" applyNumberFormat="1" applyFont="1" applyFill="1" applyBorder="1" applyAlignment="1">
      <alignment horizontal="center" vertical="center" wrapText="1"/>
    </xf>
    <xf numFmtId="176" fontId="2" fillId="33" borderId="12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 wrapText="1"/>
    </xf>
    <xf numFmtId="176" fontId="2" fillId="33" borderId="10" xfId="0" applyNumberFormat="1" applyFont="1" applyFill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2" fillId="33" borderId="11" xfId="0" applyNumberFormat="1" applyFont="1" applyFill="1" applyBorder="1" applyAlignment="1">
      <alignment horizontal="center" vertical="center"/>
    </xf>
    <xf numFmtId="176" fontId="2" fillId="33" borderId="13" xfId="0" applyNumberFormat="1" applyFont="1" applyFill="1" applyBorder="1" applyAlignment="1">
      <alignment horizontal="center" vertical="center"/>
    </xf>
    <xf numFmtId="176" fontId="0" fillId="0" borderId="12" xfId="0" applyNumberFormat="1" applyBorder="1" applyAlignment="1">
      <alignment horizontal="left" vertical="center"/>
    </xf>
    <xf numFmtId="0" fontId="0" fillId="33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7" fillId="0" borderId="12" xfId="55" applyFont="1" applyFill="1" applyBorder="1" applyAlignment="1">
      <alignment horizontal="center" vertical="center" wrapText="1"/>
      <protection/>
    </xf>
    <xf numFmtId="0" fontId="61" fillId="0" borderId="12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0" fillId="0" borderId="12" xfId="70" applyFont="1" applyFill="1" applyBorder="1" applyAlignment="1">
      <alignment horizontal="center" vertical="center" wrapText="1"/>
      <protection/>
    </xf>
    <xf numFmtId="0" fontId="60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2" xfId="55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0" fillId="0" borderId="16" xfId="70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0" fontId="2" fillId="0" borderId="12" xfId="55" applyFont="1" applyFill="1" applyBorder="1" applyAlignment="1">
      <alignment horizontal="center" vertical="center" wrapText="1"/>
      <protection/>
    </xf>
    <xf numFmtId="0" fontId="60" fillId="0" borderId="12" xfId="70" applyFont="1" applyFill="1" applyBorder="1" applyAlignment="1">
      <alignment horizontal="center" vertical="center" wrapText="1"/>
      <protection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7" fontId="3" fillId="0" borderId="11" xfId="0" applyNumberFormat="1" applyFont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8" fontId="2" fillId="0" borderId="12" xfId="0" applyNumberFormat="1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7" fillId="0" borderId="12" xfId="55" applyFont="1" applyFill="1" applyBorder="1" applyAlignment="1">
      <alignment horizontal="center" vertical="center" wrapText="1"/>
      <protection/>
    </xf>
    <xf numFmtId="0" fontId="66" fillId="0" borderId="12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7" fillId="0" borderId="12" xfId="65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0" fontId="8" fillId="0" borderId="12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67" fillId="0" borderId="12" xfId="0" applyFont="1" applyFill="1" applyBorder="1" applyAlignment="1">
      <alignment horizontal="center" vertical="center" wrapText="1"/>
    </xf>
    <xf numFmtId="177" fontId="3" fillId="0" borderId="12" xfId="0" applyNumberFormat="1" applyFont="1" applyBorder="1" applyAlignment="1">
      <alignment horizontal="center" vertical="center" wrapText="1"/>
    </xf>
    <xf numFmtId="0" fontId="60" fillId="34" borderId="12" xfId="70" applyFont="1" applyFill="1" applyBorder="1" applyAlignment="1">
      <alignment horizontal="center" vertical="center" wrapText="1"/>
      <protection/>
    </xf>
    <xf numFmtId="49" fontId="9" fillId="0" borderId="12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177" fontId="2" fillId="0" borderId="12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60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8" fillId="0" borderId="10" xfId="55" applyFont="1" applyFill="1" applyBorder="1" applyAlignment="1">
      <alignment horizontal="center" vertical="center" wrapText="1"/>
      <protection/>
    </xf>
    <xf numFmtId="0" fontId="61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68" fillId="0" borderId="13" xfId="55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8" fillId="0" borderId="11" xfId="55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 wrapText="1"/>
    </xf>
    <xf numFmtId="176" fontId="61" fillId="0" borderId="10" xfId="0" applyNumberFormat="1" applyFont="1" applyFill="1" applyBorder="1" applyAlignment="1">
      <alignment horizontal="center" vertical="center"/>
    </xf>
    <xf numFmtId="176" fontId="61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9" fontId="62" fillId="0" borderId="12" xfId="0" applyNumberFormat="1" applyFont="1" applyFill="1" applyBorder="1" applyAlignment="1">
      <alignment horizontal="center" vertical="center" wrapText="1"/>
    </xf>
    <xf numFmtId="179" fontId="60" fillId="0" borderId="12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68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63" fillId="0" borderId="20" xfId="0" applyFont="1" applyFill="1" applyBorder="1" applyAlignment="1">
      <alignment horizontal="center" vertical="center" wrapText="1"/>
    </xf>
    <xf numFmtId="176" fontId="3" fillId="0" borderId="23" xfId="0" applyNumberFormat="1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61" fillId="0" borderId="20" xfId="0" applyFont="1" applyFill="1" applyBorder="1" applyAlignment="1">
      <alignment horizontal="center" vertical="center" wrapText="1"/>
    </xf>
    <xf numFmtId="0" fontId="61" fillId="0" borderId="23" xfId="0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64" fillId="0" borderId="20" xfId="0" applyFont="1" applyFill="1" applyBorder="1" applyAlignment="1">
      <alignment horizontal="center" vertical="center" wrapText="1"/>
    </xf>
    <xf numFmtId="0" fontId="64" fillId="0" borderId="23" xfId="0" applyFont="1" applyFill="1" applyBorder="1" applyAlignment="1">
      <alignment horizontal="center" vertical="center" wrapText="1"/>
    </xf>
    <xf numFmtId="0" fontId="69" fillId="0" borderId="23" xfId="0" applyFont="1" applyFill="1" applyBorder="1" applyAlignment="1">
      <alignment horizontal="center" vertical="center" wrapText="1"/>
    </xf>
    <xf numFmtId="0" fontId="60" fillId="0" borderId="23" xfId="0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60" fillId="0" borderId="2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63" fillId="0" borderId="23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177" fontId="63" fillId="0" borderId="12" xfId="0" applyNumberFormat="1" applyFont="1" applyFill="1" applyBorder="1" applyAlignment="1">
      <alignment horizontal="center" vertical="center" wrapText="1"/>
    </xf>
    <xf numFmtId="177" fontId="61" fillId="0" borderId="12" xfId="0" applyNumberFormat="1" applyFont="1" applyFill="1" applyBorder="1" applyAlignment="1">
      <alignment horizontal="center" vertical="center" wrapText="1"/>
    </xf>
    <xf numFmtId="177" fontId="3" fillId="0" borderId="12" xfId="0" applyNumberFormat="1" applyFont="1" applyBorder="1" applyAlignment="1">
      <alignment horizontal="center" vertical="center" wrapText="1"/>
    </xf>
    <xf numFmtId="0" fontId="70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70" fillId="0" borderId="0" xfId="0" applyFont="1" applyFill="1" applyBorder="1" applyAlignment="1">
      <alignment vertical="center" wrapText="1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177" fontId="62" fillId="0" borderId="12" xfId="0" applyNumberFormat="1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0" fontId="8" fillId="0" borderId="12" xfId="65" applyFont="1" applyFill="1" applyBorder="1" applyAlignment="1">
      <alignment horizontal="center" vertical="center" wrapText="1"/>
      <protection/>
    </xf>
    <xf numFmtId="0" fontId="63" fillId="0" borderId="12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12" xfId="65" applyFont="1" applyFill="1" applyBorder="1" applyAlignment="1">
      <alignment horizontal="center" vertical="center" wrapText="1"/>
      <protection/>
    </xf>
    <xf numFmtId="0" fontId="8" fillId="0" borderId="12" xfId="65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60" fillId="34" borderId="12" xfId="0" applyFont="1" applyFill="1" applyBorder="1" applyAlignment="1">
      <alignment horizontal="center" vertical="center" wrapText="1"/>
    </xf>
    <xf numFmtId="179" fontId="3" fillId="0" borderId="12" xfId="0" applyNumberFormat="1" applyFont="1" applyFill="1" applyBorder="1" applyAlignment="1">
      <alignment horizontal="center" vertical="center" wrapText="1"/>
    </xf>
    <xf numFmtId="179" fontId="2" fillId="0" borderId="12" xfId="0" applyNumberFormat="1" applyFont="1" applyFill="1" applyBorder="1" applyAlignment="1">
      <alignment horizontal="center" vertical="center"/>
    </xf>
    <xf numFmtId="179" fontId="2" fillId="0" borderId="12" xfId="0" applyNumberFormat="1" applyFont="1" applyFill="1" applyBorder="1" applyAlignment="1">
      <alignment horizontal="center" vertical="center" wrapText="1"/>
    </xf>
    <xf numFmtId="176" fontId="65" fillId="0" borderId="12" xfId="0" applyNumberFormat="1" applyFont="1" applyFill="1" applyBorder="1" applyAlignment="1">
      <alignment horizontal="center" vertical="center" wrapText="1"/>
    </xf>
    <xf numFmtId="176" fontId="65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7" fontId="3" fillId="0" borderId="11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176" fontId="64" fillId="0" borderId="12" xfId="68" applyNumberFormat="1" applyFont="1" applyFill="1" applyBorder="1" applyAlignment="1">
      <alignment horizontal="center" vertical="center" wrapText="1"/>
      <protection/>
    </xf>
    <xf numFmtId="176" fontId="68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177" fontId="16" fillId="0" borderId="0" xfId="0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/>
    </xf>
    <xf numFmtId="177" fontId="17" fillId="0" borderId="12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179" fontId="18" fillId="0" borderId="12" xfId="0" applyNumberFormat="1" applyFont="1" applyFill="1" applyBorder="1" applyAlignment="1">
      <alignment horizontal="center" vertical="center"/>
    </xf>
    <xf numFmtId="177" fontId="18" fillId="0" borderId="12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179" fontId="19" fillId="0" borderId="12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177" fontId="19" fillId="0" borderId="12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179" fontId="72" fillId="0" borderId="12" xfId="0" applyNumberFormat="1" applyFont="1" applyFill="1" applyBorder="1" applyAlignment="1" applyProtection="1">
      <alignment horizontal="center" vertical="center" wrapText="1"/>
      <protection/>
    </xf>
    <xf numFmtId="177" fontId="72" fillId="0" borderId="12" xfId="0" applyNumberFormat="1" applyFont="1" applyFill="1" applyBorder="1" applyAlignment="1" applyProtection="1">
      <alignment horizontal="center" vertical="center" wrapText="1"/>
      <protection/>
    </xf>
    <xf numFmtId="177" fontId="72" fillId="0" borderId="12" xfId="0" applyNumberFormat="1" applyFont="1" applyFill="1" applyBorder="1" applyAlignment="1">
      <alignment horizontal="center" vertical="center"/>
    </xf>
    <xf numFmtId="0" fontId="72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Font="1" applyFill="1" applyBorder="1" applyAlignment="1">
      <alignment horizontal="center" vertical="center"/>
    </xf>
    <xf numFmtId="179" fontId="20" fillId="0" borderId="12" xfId="0" applyNumberFormat="1" applyFont="1" applyFill="1" applyBorder="1" applyAlignment="1">
      <alignment horizontal="center" vertical="center"/>
    </xf>
    <xf numFmtId="177" fontId="20" fillId="0" borderId="12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177" fontId="20" fillId="0" borderId="11" xfId="0" applyNumberFormat="1" applyFont="1" applyBorder="1" applyAlignment="1">
      <alignment horizontal="center" vertical="center"/>
    </xf>
    <xf numFmtId="177" fontId="15" fillId="0" borderId="0" xfId="0" applyNumberFormat="1" applyFont="1" applyFill="1" applyBorder="1" applyAlignment="1">
      <alignment vertical="center"/>
    </xf>
  </cellXfs>
  <cellStyles count="57">
    <cellStyle name="Normal" xfId="0"/>
    <cellStyle name="Currency [0]" xfId="15"/>
    <cellStyle name="常规 149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5 6" xfId="66"/>
    <cellStyle name="常规 3" xfId="67"/>
    <cellStyle name="常规 17" xfId="68"/>
    <cellStyle name="常规_明细表" xfId="69"/>
    <cellStyle name="常规 15 7" xfId="70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SheetLayoutView="100" workbookViewId="0" topLeftCell="A1">
      <selection activeCell="F10" sqref="F10"/>
    </sheetView>
  </sheetViews>
  <sheetFormatPr defaultColWidth="9.00390625" defaultRowHeight="14.25"/>
  <cols>
    <col min="1" max="1" width="6.625" style="312" customWidth="1"/>
    <col min="2" max="2" width="27.375" style="312" customWidth="1"/>
    <col min="3" max="3" width="24.875" style="312" customWidth="1"/>
    <col min="4" max="4" width="12.625" style="312" customWidth="1"/>
    <col min="5" max="5" width="25.625" style="313" customWidth="1"/>
    <col min="6" max="6" width="12.375" style="312" customWidth="1"/>
    <col min="7" max="7" width="15.875" style="312" customWidth="1"/>
    <col min="8" max="9" width="9.00390625" style="312" customWidth="1"/>
    <col min="10" max="10" width="12.625" style="312" bestFit="1" customWidth="1"/>
    <col min="11" max="253" width="9.00390625" style="312" customWidth="1"/>
  </cols>
  <sheetData>
    <row r="1" spans="1:7" s="309" customFormat="1" ht="48" customHeight="1">
      <c r="A1" s="314" t="s">
        <v>0</v>
      </c>
      <c r="B1" s="314"/>
      <c r="C1" s="314"/>
      <c r="D1" s="314"/>
      <c r="E1" s="315"/>
      <c r="F1" s="314"/>
      <c r="G1" s="314"/>
    </row>
    <row r="2" spans="1:7" s="309" customFormat="1" ht="34.5" customHeight="1">
      <c r="A2" s="316" t="s">
        <v>1</v>
      </c>
      <c r="B2" s="317" t="s">
        <v>2</v>
      </c>
      <c r="C2" s="316" t="s">
        <v>3</v>
      </c>
      <c r="D2" s="316" t="s">
        <v>4</v>
      </c>
      <c r="E2" s="318" t="s">
        <v>5</v>
      </c>
      <c r="F2" s="316" t="s">
        <v>6</v>
      </c>
      <c r="G2" s="317" t="s">
        <v>7</v>
      </c>
    </row>
    <row r="3" spans="1:7" s="310" customFormat="1" ht="34.5" customHeight="1">
      <c r="A3" s="319"/>
      <c r="B3" s="319" t="s">
        <v>8</v>
      </c>
      <c r="C3" s="320">
        <f>SUM(C4:C15)</f>
        <v>196</v>
      </c>
      <c r="D3" s="321">
        <f>SUM(D4:D15)</f>
        <v>6575.166</v>
      </c>
      <c r="E3" s="320">
        <f>SUM(E4:E15)</f>
        <v>196</v>
      </c>
      <c r="F3" s="321">
        <f>SUM(F4:F15)</f>
        <v>6353.0762589999995</v>
      </c>
      <c r="G3" s="322"/>
    </row>
    <row r="4" spans="1:10" s="310" customFormat="1" ht="34.5" customHeight="1">
      <c r="A4" s="323">
        <v>1</v>
      </c>
      <c r="B4" s="323" t="s">
        <v>9</v>
      </c>
      <c r="C4" s="324">
        <v>29</v>
      </c>
      <c r="D4" s="325">
        <v>1680.54</v>
      </c>
      <c r="E4" s="324">
        <v>29</v>
      </c>
      <c r="F4" s="326">
        <v>1569.366</v>
      </c>
      <c r="G4" s="325"/>
      <c r="J4" s="340"/>
    </row>
    <row r="5" spans="1:7" s="311" customFormat="1" ht="34.5" customHeight="1">
      <c r="A5" s="327">
        <v>2</v>
      </c>
      <c r="B5" s="327" t="s">
        <v>10</v>
      </c>
      <c r="C5" s="328">
        <v>14</v>
      </c>
      <c r="D5" s="329">
        <v>430.4</v>
      </c>
      <c r="E5" s="328">
        <v>14</v>
      </c>
      <c r="F5" s="330">
        <v>318.05</v>
      </c>
      <c r="G5" s="331"/>
    </row>
    <row r="6" spans="1:7" s="311" customFormat="1" ht="34.5" customHeight="1">
      <c r="A6" s="327">
        <v>3</v>
      </c>
      <c r="B6" s="332" t="s">
        <v>11</v>
      </c>
      <c r="C6" s="333">
        <v>18</v>
      </c>
      <c r="D6" s="334">
        <v>327.89</v>
      </c>
      <c r="E6" s="333">
        <v>18</v>
      </c>
      <c r="F6" s="334">
        <v>322.4816</v>
      </c>
      <c r="G6" s="331"/>
    </row>
    <row r="7" spans="1:7" s="312" customFormat="1" ht="34.5" customHeight="1">
      <c r="A7" s="323">
        <v>4</v>
      </c>
      <c r="B7" s="332" t="s">
        <v>12</v>
      </c>
      <c r="C7" s="333">
        <v>17</v>
      </c>
      <c r="D7" s="334">
        <v>343.24</v>
      </c>
      <c r="E7" s="333">
        <v>17</v>
      </c>
      <c r="F7" s="334">
        <v>339.654</v>
      </c>
      <c r="G7" s="335"/>
    </row>
    <row r="8" spans="1:7" s="311" customFormat="1" ht="34.5" customHeight="1">
      <c r="A8" s="327">
        <v>5</v>
      </c>
      <c r="B8" s="332" t="s">
        <v>13</v>
      </c>
      <c r="C8" s="328">
        <v>19</v>
      </c>
      <c r="D8" s="329">
        <v>302.82000000000005</v>
      </c>
      <c r="E8" s="328">
        <v>19</v>
      </c>
      <c r="F8" s="330">
        <v>322.40000000000003</v>
      </c>
      <c r="G8" s="331"/>
    </row>
    <row r="9" spans="1:7" s="312" customFormat="1" ht="34.5" customHeight="1">
      <c r="A9" s="327">
        <v>6</v>
      </c>
      <c r="B9" s="332" t="s">
        <v>14</v>
      </c>
      <c r="C9" s="333">
        <v>23</v>
      </c>
      <c r="D9" s="332">
        <v>587.44</v>
      </c>
      <c r="E9" s="333">
        <v>23</v>
      </c>
      <c r="F9" s="334">
        <v>581.94</v>
      </c>
      <c r="G9" s="332"/>
    </row>
    <row r="10" spans="1:7" s="312" customFormat="1" ht="34.5" customHeight="1">
      <c r="A10" s="323">
        <v>7</v>
      </c>
      <c r="B10" s="332" t="s">
        <v>15</v>
      </c>
      <c r="C10" s="333">
        <v>20</v>
      </c>
      <c r="D10" s="334">
        <v>365.67999999999995</v>
      </c>
      <c r="E10" s="333">
        <v>20</v>
      </c>
      <c r="F10" s="334">
        <v>365.04</v>
      </c>
      <c r="G10" s="332"/>
    </row>
    <row r="11" spans="1:7" s="312" customFormat="1" ht="34.5" customHeight="1">
      <c r="A11" s="327">
        <v>8</v>
      </c>
      <c r="B11" s="332" t="s">
        <v>16</v>
      </c>
      <c r="C11" s="333">
        <v>10</v>
      </c>
      <c r="D11" s="334">
        <v>253.396</v>
      </c>
      <c r="E11" s="333">
        <v>10</v>
      </c>
      <c r="F11" s="334">
        <v>262.259659</v>
      </c>
      <c r="G11" s="332"/>
    </row>
    <row r="12" spans="1:7" s="312" customFormat="1" ht="34.5" customHeight="1">
      <c r="A12" s="327">
        <v>9</v>
      </c>
      <c r="B12" s="332" t="s">
        <v>17</v>
      </c>
      <c r="C12" s="333">
        <v>11</v>
      </c>
      <c r="D12" s="336">
        <v>162.08999999999997</v>
      </c>
      <c r="E12" s="333">
        <v>11</v>
      </c>
      <c r="F12" s="334">
        <v>149.33999999999997</v>
      </c>
      <c r="G12" s="332"/>
    </row>
    <row r="13" spans="1:7" s="312" customFormat="1" ht="34.5" customHeight="1">
      <c r="A13" s="323">
        <v>10</v>
      </c>
      <c r="B13" s="332" t="s">
        <v>18</v>
      </c>
      <c r="C13" s="333">
        <v>12</v>
      </c>
      <c r="D13" s="334">
        <v>163.95</v>
      </c>
      <c r="E13" s="333">
        <v>12</v>
      </c>
      <c r="F13" s="334">
        <v>171.125</v>
      </c>
      <c r="G13" s="337"/>
    </row>
    <row r="14" spans="1:7" s="312" customFormat="1" ht="34.5" customHeight="1">
      <c r="A14" s="327">
        <v>11</v>
      </c>
      <c r="B14" s="332" t="s">
        <v>19</v>
      </c>
      <c r="C14" s="333">
        <v>18</v>
      </c>
      <c r="D14" s="334">
        <v>214.95999999999998</v>
      </c>
      <c r="E14" s="333">
        <v>18</v>
      </c>
      <c r="F14" s="334">
        <v>208.66</v>
      </c>
      <c r="G14" s="335"/>
    </row>
    <row r="15" spans="1:7" s="312" customFormat="1" ht="34.5" customHeight="1">
      <c r="A15" s="327">
        <v>12</v>
      </c>
      <c r="B15" s="332" t="s">
        <v>20</v>
      </c>
      <c r="C15" s="333">
        <v>5</v>
      </c>
      <c r="D15" s="338">
        <v>1742.76</v>
      </c>
      <c r="E15" s="333">
        <v>5</v>
      </c>
      <c r="F15" s="339">
        <v>1742.76</v>
      </c>
      <c r="G15" s="332"/>
    </row>
  </sheetData>
  <sheetProtection/>
  <mergeCells count="1">
    <mergeCell ref="A1:G1"/>
  </mergeCells>
  <printOptions/>
  <pageMargins left="0.5506944444444445" right="0.39305555555555555" top="0.15694444444444444" bottom="0.15694444444444444" header="0.5" footer="0.19652777777777777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20"/>
  <sheetViews>
    <sheetView zoomScale="130" zoomScaleNormal="130" zoomScaleSheetLayoutView="100" workbookViewId="0" topLeftCell="A1">
      <selection activeCell="H7" sqref="H7"/>
    </sheetView>
  </sheetViews>
  <sheetFormatPr defaultColWidth="9.00390625" defaultRowHeight="14.25"/>
  <cols>
    <col min="1" max="1" width="4.25390625" style="0" customWidth="1"/>
    <col min="2" max="2" width="19.625" style="0" customWidth="1"/>
    <col min="3" max="3" width="20.25390625" style="0" customWidth="1"/>
    <col min="4" max="4" width="16.625" style="0" customWidth="1"/>
    <col min="5" max="5" width="9.625" style="0" customWidth="1"/>
    <col min="6" max="7" width="8.75390625" style="0" bestFit="1" customWidth="1"/>
    <col min="8" max="8" width="18.625" style="0" customWidth="1"/>
    <col min="9" max="9" width="9.625" style="0" customWidth="1"/>
    <col min="10" max="10" width="12.375" style="0" customWidth="1"/>
  </cols>
  <sheetData>
    <row r="1" spans="1:10" ht="30" customHeight="1">
      <c r="A1" s="98" t="s">
        <v>439</v>
      </c>
      <c r="B1" s="98"/>
      <c r="C1" s="98"/>
      <c r="D1" s="98"/>
      <c r="E1" s="98"/>
      <c r="F1" s="3"/>
      <c r="G1" s="3"/>
      <c r="H1" s="98"/>
      <c r="I1" s="98"/>
      <c r="J1" s="98"/>
    </row>
    <row r="2" spans="1:10" ht="30" customHeight="1">
      <c r="A2" s="99" t="s">
        <v>1</v>
      </c>
      <c r="B2" s="100" t="s">
        <v>22</v>
      </c>
      <c r="C2" s="100" t="s">
        <v>23</v>
      </c>
      <c r="D2" s="99" t="s">
        <v>418</v>
      </c>
      <c r="E2" s="99" t="s">
        <v>4</v>
      </c>
      <c r="F2" s="15" t="s">
        <v>25</v>
      </c>
      <c r="G2" s="15"/>
      <c r="H2" s="101" t="s">
        <v>419</v>
      </c>
      <c r="I2" s="99" t="s">
        <v>178</v>
      </c>
      <c r="J2" s="100" t="s">
        <v>7</v>
      </c>
    </row>
    <row r="3" spans="1:10" ht="30" customHeight="1">
      <c r="A3" s="102"/>
      <c r="B3" s="103"/>
      <c r="C3" s="103"/>
      <c r="D3" s="103"/>
      <c r="E3" s="102"/>
      <c r="F3" s="15" t="s">
        <v>28</v>
      </c>
      <c r="G3" s="15" t="s">
        <v>29</v>
      </c>
      <c r="H3" s="104"/>
      <c r="I3" s="102"/>
      <c r="J3" s="103"/>
    </row>
    <row r="4" spans="1:10" ht="30" customHeight="1">
      <c r="A4" s="105"/>
      <c r="B4" s="106" t="s">
        <v>8</v>
      </c>
      <c r="C4" s="106"/>
      <c r="D4" s="106"/>
      <c r="E4" s="107">
        <f>E5+E7+E13+E15+E17+E19+E20</f>
        <v>162.08999999999997</v>
      </c>
      <c r="F4" s="15"/>
      <c r="G4" s="15"/>
      <c r="H4" s="104"/>
      <c r="I4" s="105">
        <f>I5+I7+I13+I15+I17+I19+I20</f>
        <v>149.33999999999997</v>
      </c>
      <c r="J4" s="116"/>
    </row>
    <row r="5" spans="1:10" s="35" customFormat="1" ht="30" customHeight="1">
      <c r="A5" s="81" t="s">
        <v>30</v>
      </c>
      <c r="B5" s="82" t="s">
        <v>39</v>
      </c>
      <c r="C5" s="47"/>
      <c r="D5" s="82" t="s">
        <v>43</v>
      </c>
      <c r="E5" s="108">
        <v>12.5</v>
      </c>
      <c r="F5" s="15"/>
      <c r="G5" s="15"/>
      <c r="H5" s="82" t="s">
        <v>43</v>
      </c>
      <c r="I5" s="108">
        <v>13.6</v>
      </c>
      <c r="J5" s="74"/>
    </row>
    <row r="6" spans="1:10" s="35" customFormat="1" ht="30" customHeight="1">
      <c r="A6" s="84">
        <v>1</v>
      </c>
      <c r="B6" s="45" t="s">
        <v>440</v>
      </c>
      <c r="C6" s="46" t="s">
        <v>45</v>
      </c>
      <c r="D6" s="45" t="s">
        <v>43</v>
      </c>
      <c r="E6" s="45">
        <v>12.5</v>
      </c>
      <c r="F6" s="62" t="s">
        <v>28</v>
      </c>
      <c r="G6" s="85"/>
      <c r="H6" s="109" t="s">
        <v>43</v>
      </c>
      <c r="I6" s="74">
        <v>13.6</v>
      </c>
      <c r="J6" s="74"/>
    </row>
    <row r="7" spans="1:10" s="35" customFormat="1" ht="30" customHeight="1">
      <c r="A7" s="57" t="s">
        <v>38</v>
      </c>
      <c r="B7" s="57" t="s">
        <v>57</v>
      </c>
      <c r="C7" s="86"/>
      <c r="D7" s="57" t="s">
        <v>441</v>
      </c>
      <c r="E7" s="87">
        <v>128</v>
      </c>
      <c r="F7" s="64"/>
      <c r="G7" s="64"/>
      <c r="H7" s="57" t="s">
        <v>442</v>
      </c>
      <c r="I7" s="87">
        <v>114.31</v>
      </c>
      <c r="J7" s="86"/>
    </row>
    <row r="8" spans="1:10" s="35" customFormat="1" ht="30" customHeight="1">
      <c r="A8" s="86">
        <v>1</v>
      </c>
      <c r="B8" s="45" t="s">
        <v>443</v>
      </c>
      <c r="C8" s="46" t="s">
        <v>45</v>
      </c>
      <c r="D8" s="45" t="s">
        <v>69</v>
      </c>
      <c r="E8" s="45">
        <v>30</v>
      </c>
      <c r="F8" s="62" t="s">
        <v>28</v>
      </c>
      <c r="G8" s="64"/>
      <c r="H8" s="64" t="s">
        <v>444</v>
      </c>
      <c r="I8" s="64">
        <v>22.536</v>
      </c>
      <c r="J8" s="86"/>
    </row>
    <row r="9" spans="1:10" s="35" customFormat="1" ht="30" customHeight="1">
      <c r="A9" s="86">
        <v>2</v>
      </c>
      <c r="B9" s="45" t="s">
        <v>445</v>
      </c>
      <c r="C9" s="46" t="s">
        <v>45</v>
      </c>
      <c r="D9" s="45" t="s">
        <v>446</v>
      </c>
      <c r="E9" s="45">
        <v>23</v>
      </c>
      <c r="F9" s="62" t="s">
        <v>28</v>
      </c>
      <c r="G9" s="64"/>
      <c r="H9" s="64" t="s">
        <v>447</v>
      </c>
      <c r="I9" s="62">
        <v>16.754</v>
      </c>
      <c r="J9" s="86"/>
    </row>
    <row r="10" spans="1:10" s="35" customFormat="1" ht="30" customHeight="1">
      <c r="A10" s="86">
        <v>3</v>
      </c>
      <c r="B10" s="45" t="s">
        <v>448</v>
      </c>
      <c r="C10" s="46" t="s">
        <v>45</v>
      </c>
      <c r="D10" s="45" t="s">
        <v>40</v>
      </c>
      <c r="E10" s="45">
        <v>40</v>
      </c>
      <c r="F10" s="62" t="s">
        <v>28</v>
      </c>
      <c r="G10" s="64"/>
      <c r="H10" s="110" t="s">
        <v>40</v>
      </c>
      <c r="I10" s="64">
        <v>40</v>
      </c>
      <c r="J10" s="86"/>
    </row>
    <row r="11" spans="1:10" s="35" customFormat="1" ht="30" customHeight="1">
      <c r="A11" s="86">
        <v>4</v>
      </c>
      <c r="B11" s="45" t="s">
        <v>449</v>
      </c>
      <c r="C11" s="46" t="s">
        <v>45</v>
      </c>
      <c r="D11" s="45" t="s">
        <v>149</v>
      </c>
      <c r="E11" s="45">
        <v>20</v>
      </c>
      <c r="F11" s="62" t="s">
        <v>28</v>
      </c>
      <c r="G11" s="64"/>
      <c r="H11" s="110" t="s">
        <v>450</v>
      </c>
      <c r="I11" s="64">
        <v>19.877</v>
      </c>
      <c r="J11" s="86"/>
    </row>
    <row r="12" spans="1:10" s="35" customFormat="1" ht="30" customHeight="1">
      <c r="A12" s="86">
        <v>5</v>
      </c>
      <c r="B12" s="45" t="s">
        <v>451</v>
      </c>
      <c r="C12" s="46" t="s">
        <v>45</v>
      </c>
      <c r="D12" s="45" t="s">
        <v>151</v>
      </c>
      <c r="E12" s="45">
        <v>15</v>
      </c>
      <c r="F12" s="62" t="s">
        <v>28</v>
      </c>
      <c r="G12" s="64"/>
      <c r="H12" s="110" t="s">
        <v>452</v>
      </c>
      <c r="I12" s="64">
        <v>15.143</v>
      </c>
      <c r="J12" s="86"/>
    </row>
    <row r="13" spans="1:10" s="35" customFormat="1" ht="30" customHeight="1">
      <c r="A13" s="44" t="s">
        <v>142</v>
      </c>
      <c r="B13" s="57" t="s">
        <v>83</v>
      </c>
      <c r="C13" s="89"/>
      <c r="D13" s="89"/>
      <c r="E13" s="90">
        <v>0.6</v>
      </c>
      <c r="F13" s="64"/>
      <c r="G13" s="64"/>
      <c r="H13" s="89"/>
      <c r="I13" s="90">
        <v>0.5</v>
      </c>
      <c r="J13" s="89"/>
    </row>
    <row r="14" spans="1:10" s="35" customFormat="1" ht="36" customHeight="1">
      <c r="A14" s="89">
        <v>1</v>
      </c>
      <c r="B14" s="44" t="s">
        <v>453</v>
      </c>
      <c r="C14" s="46" t="s">
        <v>45</v>
      </c>
      <c r="D14" s="47" t="s">
        <v>454</v>
      </c>
      <c r="E14" s="47">
        <v>0.6</v>
      </c>
      <c r="F14" s="62" t="s">
        <v>28</v>
      </c>
      <c r="G14" s="64"/>
      <c r="H14" s="47" t="s">
        <v>455</v>
      </c>
      <c r="I14" s="89">
        <v>0.5</v>
      </c>
      <c r="J14" s="89"/>
    </row>
    <row r="15" spans="1:10" s="35" customFormat="1" ht="30" customHeight="1">
      <c r="A15" s="57" t="s">
        <v>56</v>
      </c>
      <c r="B15" s="111" t="s">
        <v>99</v>
      </c>
      <c r="C15" s="112"/>
      <c r="D15" s="113" t="s">
        <v>102</v>
      </c>
      <c r="E15" s="113">
        <v>5.6</v>
      </c>
      <c r="F15" s="68"/>
      <c r="G15" s="68"/>
      <c r="H15" s="113" t="s">
        <v>102</v>
      </c>
      <c r="I15" s="87">
        <v>5.54</v>
      </c>
      <c r="J15" s="86"/>
    </row>
    <row r="16" spans="1:10" s="35" customFormat="1" ht="30" customHeight="1">
      <c r="A16" s="86">
        <v>1</v>
      </c>
      <c r="B16" s="51" t="s">
        <v>456</v>
      </c>
      <c r="C16" s="44" t="s">
        <v>282</v>
      </c>
      <c r="D16" s="114" t="s">
        <v>102</v>
      </c>
      <c r="E16" s="114">
        <v>5.6</v>
      </c>
      <c r="F16" s="62" t="s">
        <v>28</v>
      </c>
      <c r="G16" s="64"/>
      <c r="H16" s="114" t="s">
        <v>102</v>
      </c>
      <c r="I16" s="86">
        <v>5.54</v>
      </c>
      <c r="J16" s="86"/>
    </row>
    <row r="17" spans="1:10" s="35" customFormat="1" ht="30" customHeight="1">
      <c r="A17" s="57" t="s">
        <v>73</v>
      </c>
      <c r="B17" s="57" t="s">
        <v>111</v>
      </c>
      <c r="C17" s="86"/>
      <c r="D17" s="57" t="s">
        <v>457</v>
      </c>
      <c r="E17" s="87">
        <v>6.75</v>
      </c>
      <c r="F17" s="108"/>
      <c r="G17" s="68"/>
      <c r="H17" s="57" t="s">
        <v>457</v>
      </c>
      <c r="I17" s="87">
        <v>6.75</v>
      </c>
      <c r="J17" s="86"/>
    </row>
    <row r="18" spans="1:10" s="35" customFormat="1" ht="30" customHeight="1">
      <c r="A18" s="57">
        <v>1</v>
      </c>
      <c r="B18" s="57" t="s">
        <v>458</v>
      </c>
      <c r="C18" s="46" t="s">
        <v>45</v>
      </c>
      <c r="D18" s="44" t="s">
        <v>457</v>
      </c>
      <c r="E18" s="115">
        <v>6.75</v>
      </c>
      <c r="F18" s="62" t="s">
        <v>28</v>
      </c>
      <c r="G18" s="64"/>
      <c r="H18" s="44" t="s">
        <v>457</v>
      </c>
      <c r="I18" s="86">
        <v>6.75</v>
      </c>
      <c r="J18" s="86"/>
    </row>
    <row r="19" spans="1:10" s="35" customFormat="1" ht="30" customHeight="1">
      <c r="A19" s="57" t="s">
        <v>82</v>
      </c>
      <c r="B19" s="57" t="s">
        <v>124</v>
      </c>
      <c r="C19" s="46" t="s">
        <v>45</v>
      </c>
      <c r="D19" s="83" t="s">
        <v>459</v>
      </c>
      <c r="E19" s="83">
        <v>1.44</v>
      </c>
      <c r="F19" s="62" t="s">
        <v>28</v>
      </c>
      <c r="G19" s="68"/>
      <c r="H19" s="83" t="s">
        <v>459</v>
      </c>
      <c r="I19" s="83">
        <v>1.44</v>
      </c>
      <c r="J19" s="86"/>
    </row>
    <row r="20" spans="1:10" s="35" customFormat="1" ht="30" customHeight="1">
      <c r="A20" s="57" t="s">
        <v>86</v>
      </c>
      <c r="B20" s="57" t="s">
        <v>173</v>
      </c>
      <c r="C20" s="46" t="s">
        <v>45</v>
      </c>
      <c r="D20" s="57" t="s">
        <v>302</v>
      </c>
      <c r="E20" s="87">
        <v>7.2</v>
      </c>
      <c r="F20" s="62" t="s">
        <v>28</v>
      </c>
      <c r="G20" s="64"/>
      <c r="H20" s="57" t="s">
        <v>302</v>
      </c>
      <c r="I20" s="87">
        <v>7.2</v>
      </c>
      <c r="J20" s="86"/>
    </row>
  </sheetData>
  <sheetProtection/>
  <mergeCells count="10">
    <mergeCell ref="A1:J1"/>
    <mergeCell ref="F2:G2"/>
    <mergeCell ref="A2:A3"/>
    <mergeCell ref="B2:B3"/>
    <mergeCell ref="C2:C3"/>
    <mergeCell ref="D2:D3"/>
    <mergeCell ref="E2:E3"/>
    <mergeCell ref="H2:H3"/>
    <mergeCell ref="I2:I3"/>
    <mergeCell ref="J2:J3"/>
  </mergeCells>
  <printOptions horizontalCentered="1"/>
  <pageMargins left="0.39305555555555555" right="0.39305555555555555" top="0.7868055555555555" bottom="0.7868055555555555" header="0.5" footer="0.5"/>
  <pageSetup fitToHeight="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21"/>
  <sheetViews>
    <sheetView zoomScaleSheetLayoutView="100" workbookViewId="0" topLeftCell="A1">
      <selection activeCell="K13" sqref="K13"/>
    </sheetView>
  </sheetViews>
  <sheetFormatPr defaultColWidth="8.75390625" defaultRowHeight="14.25"/>
  <cols>
    <col min="1" max="1" width="6.75390625" style="0" customWidth="1"/>
    <col min="2" max="2" width="14.25390625" style="0" customWidth="1"/>
    <col min="3" max="3" width="19.625" style="0" customWidth="1"/>
    <col min="4" max="4" width="16.625" style="0" customWidth="1"/>
    <col min="8" max="8" width="16.625" style="0" customWidth="1"/>
    <col min="10" max="10" width="12.50390625" style="0" customWidth="1"/>
  </cols>
  <sheetData>
    <row r="1" spans="1:10" ht="39" customHeight="1">
      <c r="A1" s="3" t="s">
        <v>460</v>
      </c>
      <c r="B1" s="3"/>
      <c r="C1" s="3"/>
      <c r="D1" s="3"/>
      <c r="E1" s="3"/>
      <c r="F1" s="3"/>
      <c r="G1" s="3"/>
      <c r="H1" s="3"/>
      <c r="I1" s="3"/>
      <c r="J1" s="3"/>
    </row>
    <row r="2" spans="1:10" ht="30" customHeight="1">
      <c r="A2" s="37" t="s">
        <v>1</v>
      </c>
      <c r="B2" s="15" t="s">
        <v>22</v>
      </c>
      <c r="C2" s="15" t="s">
        <v>23</v>
      </c>
      <c r="D2" s="38" t="s">
        <v>461</v>
      </c>
      <c r="E2" s="38" t="s">
        <v>4</v>
      </c>
      <c r="F2" s="15" t="s">
        <v>25</v>
      </c>
      <c r="G2" s="15"/>
      <c r="H2" s="39" t="s">
        <v>462</v>
      </c>
      <c r="I2" s="39" t="s">
        <v>463</v>
      </c>
      <c r="J2" s="15" t="s">
        <v>7</v>
      </c>
    </row>
    <row r="3" spans="1:10" ht="30" customHeight="1">
      <c r="A3" s="40"/>
      <c r="B3" s="15"/>
      <c r="C3" s="15"/>
      <c r="D3" s="15"/>
      <c r="E3" s="38"/>
      <c r="F3" s="15" t="s">
        <v>28</v>
      </c>
      <c r="G3" s="15" t="s">
        <v>29</v>
      </c>
      <c r="H3" s="42"/>
      <c r="I3" s="42"/>
      <c r="J3" s="15"/>
    </row>
    <row r="4" spans="1:10" ht="30" customHeight="1">
      <c r="A4" s="42"/>
      <c r="B4" s="15" t="s">
        <v>8</v>
      </c>
      <c r="C4" s="15"/>
      <c r="D4" s="15"/>
      <c r="E4" s="42">
        <f>E5+E7+E12+E16+E18+E20+E21</f>
        <v>163.95</v>
      </c>
      <c r="F4" s="42"/>
      <c r="G4" s="42"/>
      <c r="H4" s="42"/>
      <c r="I4" s="93">
        <f>I5+I7+I12+I16+I18+I20+I21</f>
        <v>171.12499999999997</v>
      </c>
      <c r="J4" s="43"/>
    </row>
    <row r="5" spans="1:10" s="35" customFormat="1" ht="30" customHeight="1">
      <c r="A5" s="81" t="s">
        <v>30</v>
      </c>
      <c r="B5" s="82" t="s">
        <v>39</v>
      </c>
      <c r="C5" s="47"/>
      <c r="D5" s="82" t="s">
        <v>96</v>
      </c>
      <c r="E5" s="83">
        <v>6.25</v>
      </c>
      <c r="F5" s="15"/>
      <c r="G5" s="15"/>
      <c r="H5" s="82" t="s">
        <v>464</v>
      </c>
      <c r="I5" s="94">
        <v>6.755</v>
      </c>
      <c r="J5" s="74"/>
    </row>
    <row r="6" spans="1:10" s="35" customFormat="1" ht="30" customHeight="1">
      <c r="A6" s="84">
        <v>1</v>
      </c>
      <c r="B6" s="45" t="s">
        <v>465</v>
      </c>
      <c r="C6" s="46" t="s">
        <v>45</v>
      </c>
      <c r="D6" s="45" t="s">
        <v>96</v>
      </c>
      <c r="E6" s="45">
        <v>6.25</v>
      </c>
      <c r="F6" s="62" t="s">
        <v>28</v>
      </c>
      <c r="G6" s="85"/>
      <c r="H6" s="45" t="s">
        <v>464</v>
      </c>
      <c r="I6" s="95">
        <v>6.755</v>
      </c>
      <c r="J6" s="74"/>
    </row>
    <row r="7" spans="1:10" s="35" customFormat="1" ht="30" customHeight="1">
      <c r="A7" s="57" t="s">
        <v>38</v>
      </c>
      <c r="B7" s="57" t="s">
        <v>57</v>
      </c>
      <c r="C7" s="86"/>
      <c r="D7" s="57" t="s">
        <v>466</v>
      </c>
      <c r="E7" s="87">
        <v>117</v>
      </c>
      <c r="F7" s="64"/>
      <c r="G7" s="64"/>
      <c r="H7" s="57" t="s">
        <v>467</v>
      </c>
      <c r="I7" s="87">
        <v>117.84</v>
      </c>
      <c r="J7" s="86"/>
    </row>
    <row r="8" spans="1:10" s="35" customFormat="1" ht="30" customHeight="1">
      <c r="A8" s="86">
        <v>1</v>
      </c>
      <c r="B8" s="88" t="s">
        <v>468</v>
      </c>
      <c r="C8" s="46" t="s">
        <v>45</v>
      </c>
      <c r="D8" s="45" t="s">
        <v>149</v>
      </c>
      <c r="E8" s="45">
        <v>20</v>
      </c>
      <c r="F8" s="64" t="s">
        <v>28</v>
      </c>
      <c r="G8" s="64"/>
      <c r="H8" s="45" t="s">
        <v>469</v>
      </c>
      <c r="I8" s="95">
        <v>18.56</v>
      </c>
      <c r="J8" s="86"/>
    </row>
    <row r="9" spans="1:10" s="35" customFormat="1" ht="30" customHeight="1">
      <c r="A9" s="86">
        <v>2</v>
      </c>
      <c r="B9" s="88" t="s">
        <v>470</v>
      </c>
      <c r="C9" s="46" t="s">
        <v>45</v>
      </c>
      <c r="D9" s="45" t="s">
        <v>185</v>
      </c>
      <c r="E9" s="45">
        <v>33</v>
      </c>
      <c r="F9" s="64" t="s">
        <v>28</v>
      </c>
      <c r="G9" s="64"/>
      <c r="H9" s="45" t="s">
        <v>471</v>
      </c>
      <c r="I9" s="95">
        <v>33.69</v>
      </c>
      <c r="J9" s="86"/>
    </row>
    <row r="10" spans="1:10" s="35" customFormat="1" ht="30" customHeight="1">
      <c r="A10" s="86">
        <v>3</v>
      </c>
      <c r="B10" s="88" t="s">
        <v>472</v>
      </c>
      <c r="C10" s="46" t="s">
        <v>45</v>
      </c>
      <c r="D10" s="45" t="s">
        <v>446</v>
      </c>
      <c r="E10" s="45">
        <v>23</v>
      </c>
      <c r="F10" s="64" t="s">
        <v>28</v>
      </c>
      <c r="G10" s="64"/>
      <c r="H10" s="45" t="s">
        <v>473</v>
      </c>
      <c r="I10" s="95">
        <v>23.54</v>
      </c>
      <c r="J10" s="86"/>
    </row>
    <row r="11" spans="1:10" s="35" customFormat="1" ht="30" customHeight="1">
      <c r="A11" s="86">
        <v>4</v>
      </c>
      <c r="B11" s="88" t="s">
        <v>474</v>
      </c>
      <c r="C11" s="46" t="s">
        <v>45</v>
      </c>
      <c r="D11" s="45" t="s">
        <v>475</v>
      </c>
      <c r="E11" s="45">
        <v>41</v>
      </c>
      <c r="F11" s="64" t="s">
        <v>28</v>
      </c>
      <c r="G11" s="64"/>
      <c r="H11" s="45" t="s">
        <v>476</v>
      </c>
      <c r="I11" s="95">
        <v>42.05</v>
      </c>
      <c r="J11" s="86"/>
    </row>
    <row r="12" spans="1:10" s="35" customFormat="1" ht="30" customHeight="1">
      <c r="A12" s="57" t="s">
        <v>142</v>
      </c>
      <c r="B12" s="57" t="s">
        <v>83</v>
      </c>
      <c r="C12" s="89"/>
      <c r="D12" s="57" t="s">
        <v>477</v>
      </c>
      <c r="E12" s="90">
        <v>6</v>
      </c>
      <c r="F12" s="64"/>
      <c r="G12" s="64"/>
      <c r="H12" s="57" t="s">
        <v>477</v>
      </c>
      <c r="I12" s="90">
        <v>5.97</v>
      </c>
      <c r="J12" s="89"/>
    </row>
    <row r="13" spans="1:10" s="35" customFormat="1" ht="30" customHeight="1">
      <c r="A13" s="89">
        <v>1</v>
      </c>
      <c r="B13" s="88" t="s">
        <v>478</v>
      </c>
      <c r="C13" s="46" t="s">
        <v>45</v>
      </c>
      <c r="D13" s="47" t="s">
        <v>84</v>
      </c>
      <c r="E13" s="47">
        <v>2</v>
      </c>
      <c r="F13" s="64" t="s">
        <v>28</v>
      </c>
      <c r="G13" s="64"/>
      <c r="H13" s="71" t="s">
        <v>479</v>
      </c>
      <c r="I13" s="96">
        <v>5.97</v>
      </c>
      <c r="J13" s="89"/>
    </row>
    <row r="14" spans="1:10" s="35" customFormat="1" ht="30" customHeight="1">
      <c r="A14" s="89">
        <v>2</v>
      </c>
      <c r="B14" s="88" t="s">
        <v>480</v>
      </c>
      <c r="C14" s="46" t="s">
        <v>45</v>
      </c>
      <c r="D14" s="47" t="s">
        <v>84</v>
      </c>
      <c r="E14" s="47">
        <v>2</v>
      </c>
      <c r="F14" s="64" t="s">
        <v>28</v>
      </c>
      <c r="G14" s="64"/>
      <c r="H14" s="91"/>
      <c r="I14" s="91"/>
      <c r="J14" s="89"/>
    </row>
    <row r="15" spans="1:10" s="35" customFormat="1" ht="30" customHeight="1">
      <c r="A15" s="89">
        <v>3</v>
      </c>
      <c r="B15" s="88" t="s">
        <v>481</v>
      </c>
      <c r="C15" s="46" t="s">
        <v>45</v>
      </c>
      <c r="D15" s="47" t="s">
        <v>84</v>
      </c>
      <c r="E15" s="47">
        <v>2</v>
      </c>
      <c r="F15" s="64" t="s">
        <v>28</v>
      </c>
      <c r="G15" s="64"/>
      <c r="H15" s="92"/>
      <c r="I15" s="92"/>
      <c r="J15" s="89"/>
    </row>
    <row r="16" spans="1:10" s="80" customFormat="1" ht="30" customHeight="1">
      <c r="A16" s="57" t="s">
        <v>56</v>
      </c>
      <c r="B16" s="57" t="s">
        <v>482</v>
      </c>
      <c r="C16" s="86"/>
      <c r="D16" s="82" t="s">
        <v>154</v>
      </c>
      <c r="E16" s="87">
        <v>20</v>
      </c>
      <c r="F16" s="68"/>
      <c r="G16" s="68"/>
      <c r="H16" s="82" t="s">
        <v>154</v>
      </c>
      <c r="I16" s="94">
        <v>26.66</v>
      </c>
      <c r="J16" s="86"/>
    </row>
    <row r="17" spans="1:10" s="35" customFormat="1" ht="45" customHeight="1">
      <c r="A17" s="86"/>
      <c r="B17" s="44" t="s">
        <v>483</v>
      </c>
      <c r="C17" s="46" t="s">
        <v>45</v>
      </c>
      <c r="D17" s="45" t="s">
        <v>154</v>
      </c>
      <c r="E17" s="45">
        <v>20</v>
      </c>
      <c r="F17" s="64" t="s">
        <v>28</v>
      </c>
      <c r="G17" s="68"/>
      <c r="H17" s="45" t="s">
        <v>154</v>
      </c>
      <c r="I17" s="95">
        <v>26.66</v>
      </c>
      <c r="J17" s="86"/>
    </row>
    <row r="18" spans="1:10" s="35" customFormat="1" ht="30" customHeight="1">
      <c r="A18" s="57" t="s">
        <v>73</v>
      </c>
      <c r="B18" s="57" t="s">
        <v>111</v>
      </c>
      <c r="C18" s="86"/>
      <c r="D18" s="57" t="s">
        <v>413</v>
      </c>
      <c r="E18" s="87">
        <v>7.5</v>
      </c>
      <c r="F18" s="74"/>
      <c r="G18" s="64"/>
      <c r="H18" s="57" t="s">
        <v>413</v>
      </c>
      <c r="I18" s="97">
        <v>6.7</v>
      </c>
      <c r="J18" s="86"/>
    </row>
    <row r="19" spans="1:10" s="35" customFormat="1" ht="30" customHeight="1">
      <c r="A19" s="86"/>
      <c r="B19" s="88" t="s">
        <v>484</v>
      </c>
      <c r="C19" s="46" t="s">
        <v>45</v>
      </c>
      <c r="D19" s="44" t="s">
        <v>413</v>
      </c>
      <c r="E19" s="86">
        <v>7.5</v>
      </c>
      <c r="F19" s="64" t="s">
        <v>28</v>
      </c>
      <c r="G19" s="64"/>
      <c r="H19" s="44" t="s">
        <v>413</v>
      </c>
      <c r="I19" s="86">
        <v>6.7</v>
      </c>
      <c r="J19" s="86"/>
    </row>
    <row r="20" spans="1:10" s="35" customFormat="1" ht="30" customHeight="1">
      <c r="A20" s="57" t="s">
        <v>82</v>
      </c>
      <c r="B20" s="57" t="s">
        <v>124</v>
      </c>
      <c r="C20" s="86"/>
      <c r="D20" s="83" t="s">
        <v>485</v>
      </c>
      <c r="E20" s="83">
        <v>0.72</v>
      </c>
      <c r="F20" s="64" t="s">
        <v>28</v>
      </c>
      <c r="G20" s="64"/>
      <c r="H20" s="83" t="s">
        <v>485</v>
      </c>
      <c r="I20" s="83">
        <v>0.72</v>
      </c>
      <c r="J20" s="86"/>
    </row>
    <row r="21" spans="1:10" s="35" customFormat="1" ht="30" customHeight="1">
      <c r="A21" s="57" t="s">
        <v>86</v>
      </c>
      <c r="B21" s="57" t="s">
        <v>173</v>
      </c>
      <c r="C21" s="46" t="s">
        <v>45</v>
      </c>
      <c r="D21" s="57" t="s">
        <v>486</v>
      </c>
      <c r="E21" s="87">
        <v>6.48</v>
      </c>
      <c r="F21" s="64" t="s">
        <v>28</v>
      </c>
      <c r="G21" s="64"/>
      <c r="H21" s="57" t="s">
        <v>486</v>
      </c>
      <c r="I21" s="87">
        <v>6.48</v>
      </c>
      <c r="J21" s="86"/>
    </row>
  </sheetData>
  <sheetProtection/>
  <mergeCells count="12">
    <mergeCell ref="A1:J1"/>
    <mergeCell ref="F2:G2"/>
    <mergeCell ref="A2:A3"/>
    <mergeCell ref="B2:B3"/>
    <mergeCell ref="C2:C3"/>
    <mergeCell ref="D2:D3"/>
    <mergeCell ref="E2:E3"/>
    <mergeCell ref="H2:H3"/>
    <mergeCell ref="H13:H15"/>
    <mergeCell ref="I2:I3"/>
    <mergeCell ref="I13:I15"/>
    <mergeCell ref="J2:J3"/>
  </mergeCells>
  <printOptions horizontalCentered="1"/>
  <pageMargins left="0.39305555555555555" right="0.39305555555555555" top="0.7868055555555555" bottom="0.7868055555555555" header="0.5" footer="0.5"/>
  <pageSetup fitToHeight="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26"/>
  <sheetViews>
    <sheetView zoomScaleSheetLayoutView="100" workbookViewId="0" topLeftCell="A1">
      <selection activeCell="H5" sqref="H5"/>
    </sheetView>
  </sheetViews>
  <sheetFormatPr defaultColWidth="9.00390625" defaultRowHeight="14.25"/>
  <cols>
    <col min="1" max="1" width="6.00390625" style="55" customWidth="1"/>
    <col min="2" max="2" width="21.75390625" style="55" customWidth="1"/>
    <col min="3" max="3" width="17.50390625" style="55" customWidth="1"/>
    <col min="4" max="4" width="17.00390625" style="55" customWidth="1"/>
    <col min="5" max="5" width="9.625" style="55" customWidth="1"/>
    <col min="6" max="6" width="7.375" style="55" customWidth="1"/>
    <col min="7" max="7" width="7.25390625" style="55" customWidth="1"/>
    <col min="8" max="8" width="13.875" style="55" customWidth="1"/>
    <col min="9" max="9" width="8.625" style="55" customWidth="1"/>
    <col min="10" max="10" width="12.25390625" style="55" customWidth="1"/>
    <col min="11" max="16384" width="9.00390625" style="55" customWidth="1"/>
  </cols>
  <sheetData>
    <row r="1" spans="1:10" ht="34.5" customHeight="1">
      <c r="A1" s="3" t="s">
        <v>487</v>
      </c>
      <c r="B1" s="3"/>
      <c r="C1" s="3"/>
      <c r="D1" s="3"/>
      <c r="E1" s="3"/>
      <c r="F1" s="3"/>
      <c r="G1" s="3"/>
      <c r="H1" s="3"/>
      <c r="I1" s="3"/>
      <c r="J1" s="3"/>
    </row>
    <row r="2" spans="1:10" ht="30" customHeight="1">
      <c r="A2" s="37" t="s">
        <v>1</v>
      </c>
      <c r="B2" s="15" t="s">
        <v>22</v>
      </c>
      <c r="C2" s="15" t="s">
        <v>23</v>
      </c>
      <c r="D2" s="38" t="s">
        <v>488</v>
      </c>
      <c r="E2" s="38" t="s">
        <v>4</v>
      </c>
      <c r="F2" s="15" t="s">
        <v>25</v>
      </c>
      <c r="G2" s="15"/>
      <c r="H2" s="39" t="s">
        <v>489</v>
      </c>
      <c r="I2" s="39" t="s">
        <v>132</v>
      </c>
      <c r="J2" s="15" t="s">
        <v>7</v>
      </c>
    </row>
    <row r="3" spans="1:10" ht="30" customHeight="1">
      <c r="A3" s="40"/>
      <c r="B3" s="15"/>
      <c r="C3" s="15"/>
      <c r="D3" s="15"/>
      <c r="E3" s="38"/>
      <c r="F3" s="15" t="s">
        <v>28</v>
      </c>
      <c r="G3" s="15" t="s">
        <v>29</v>
      </c>
      <c r="H3" s="41"/>
      <c r="I3" s="41"/>
      <c r="J3" s="15"/>
    </row>
    <row r="4" spans="1:10" ht="30" customHeight="1">
      <c r="A4" s="42"/>
      <c r="B4" s="43" t="s">
        <v>8</v>
      </c>
      <c r="C4" s="43"/>
      <c r="D4" s="43"/>
      <c r="E4" s="56">
        <f>E5+E12+E14+E19+E26</f>
        <v>214.95999999999998</v>
      </c>
      <c r="F4" s="56"/>
      <c r="G4" s="56"/>
      <c r="H4" s="56"/>
      <c r="I4" s="56">
        <f>I5+I12+I14+I19+I26</f>
        <v>208.66</v>
      </c>
      <c r="J4" s="43"/>
    </row>
    <row r="5" spans="1:10" s="52" customFormat="1" ht="30" customHeight="1">
      <c r="A5" s="57" t="s">
        <v>30</v>
      </c>
      <c r="B5" s="57" t="s">
        <v>57</v>
      </c>
      <c r="C5" s="58"/>
      <c r="D5" s="57" t="s">
        <v>490</v>
      </c>
      <c r="E5" s="59">
        <v>162</v>
      </c>
      <c r="F5" s="15"/>
      <c r="G5" s="15"/>
      <c r="H5" s="57" t="s">
        <v>491</v>
      </c>
      <c r="I5" s="59">
        <v>158.22</v>
      </c>
      <c r="J5" s="58"/>
    </row>
    <row r="6" spans="1:10" s="52" customFormat="1" ht="30" customHeight="1">
      <c r="A6" s="58">
        <v>1</v>
      </c>
      <c r="B6" s="50" t="s">
        <v>492</v>
      </c>
      <c r="C6" s="60" t="s">
        <v>45</v>
      </c>
      <c r="D6" s="61" t="s">
        <v>195</v>
      </c>
      <c r="E6" s="45">
        <v>18</v>
      </c>
      <c r="F6" s="62" t="s">
        <v>28</v>
      </c>
      <c r="G6" s="63"/>
      <c r="H6" s="44" t="s">
        <v>195</v>
      </c>
      <c r="I6" s="58">
        <v>20.27</v>
      </c>
      <c r="J6" s="58"/>
    </row>
    <row r="7" spans="1:10" s="53" customFormat="1" ht="30" customHeight="1">
      <c r="A7" s="58">
        <v>2</v>
      </c>
      <c r="B7" s="50" t="s">
        <v>493</v>
      </c>
      <c r="C7" s="60" t="s">
        <v>45</v>
      </c>
      <c r="D7" s="61" t="s">
        <v>494</v>
      </c>
      <c r="E7" s="45">
        <v>32</v>
      </c>
      <c r="F7" s="62" t="s">
        <v>28</v>
      </c>
      <c r="G7" s="64"/>
      <c r="H7" s="44" t="s">
        <v>494</v>
      </c>
      <c r="I7" s="58">
        <v>31.77</v>
      </c>
      <c r="J7" s="58"/>
    </row>
    <row r="8" spans="1:10" s="52" customFormat="1" ht="30" customHeight="1">
      <c r="A8" s="65">
        <v>3</v>
      </c>
      <c r="B8" s="66" t="s">
        <v>495</v>
      </c>
      <c r="C8" s="60" t="s">
        <v>45</v>
      </c>
      <c r="D8" s="61" t="s">
        <v>324</v>
      </c>
      <c r="E8" s="45">
        <v>36</v>
      </c>
      <c r="F8" s="62" t="s">
        <v>28</v>
      </c>
      <c r="G8" s="64"/>
      <c r="H8" s="44" t="s">
        <v>324</v>
      </c>
      <c r="I8" s="58">
        <v>36.11</v>
      </c>
      <c r="J8" s="58"/>
    </row>
    <row r="9" spans="1:10" s="52" customFormat="1" ht="30" customHeight="1">
      <c r="A9" s="58">
        <v>4</v>
      </c>
      <c r="B9" s="66" t="s">
        <v>496</v>
      </c>
      <c r="C9" s="60" t="s">
        <v>45</v>
      </c>
      <c r="D9" s="61" t="s">
        <v>394</v>
      </c>
      <c r="E9" s="45">
        <v>14</v>
      </c>
      <c r="F9" s="62" t="s">
        <v>28</v>
      </c>
      <c r="G9" s="64"/>
      <c r="H9" s="44" t="s">
        <v>394</v>
      </c>
      <c r="I9" s="58">
        <v>15.78</v>
      </c>
      <c r="J9" s="58"/>
    </row>
    <row r="10" spans="1:10" s="52" customFormat="1" ht="42" customHeight="1">
      <c r="A10" s="58">
        <v>5</v>
      </c>
      <c r="B10" s="50" t="s">
        <v>497</v>
      </c>
      <c r="C10" s="60" t="s">
        <v>317</v>
      </c>
      <c r="D10" s="61" t="s">
        <v>69</v>
      </c>
      <c r="E10" s="45">
        <v>30</v>
      </c>
      <c r="F10" s="62" t="s">
        <v>28</v>
      </c>
      <c r="G10" s="64"/>
      <c r="H10" s="44" t="s">
        <v>69</v>
      </c>
      <c r="I10" s="58">
        <v>28.91</v>
      </c>
      <c r="J10" s="58"/>
    </row>
    <row r="11" spans="1:10" s="52" customFormat="1" ht="30" customHeight="1">
      <c r="A11" s="58">
        <v>6</v>
      </c>
      <c r="B11" s="66" t="s">
        <v>498</v>
      </c>
      <c r="C11" s="60" t="s">
        <v>45</v>
      </c>
      <c r="D11" s="61" t="s">
        <v>499</v>
      </c>
      <c r="E11" s="45">
        <v>22</v>
      </c>
      <c r="F11" s="62" t="s">
        <v>28</v>
      </c>
      <c r="G11" s="64"/>
      <c r="H11" s="44" t="s">
        <v>500</v>
      </c>
      <c r="I11" s="58">
        <v>25.38</v>
      </c>
      <c r="J11" s="58"/>
    </row>
    <row r="12" spans="1:10" s="52" customFormat="1" ht="30" customHeight="1">
      <c r="A12" s="57" t="s">
        <v>38</v>
      </c>
      <c r="B12" s="57" t="s">
        <v>74</v>
      </c>
      <c r="C12" s="58"/>
      <c r="D12" s="67" t="s">
        <v>501</v>
      </c>
      <c r="E12" s="59">
        <v>10.1</v>
      </c>
      <c r="F12" s="68"/>
      <c r="G12" s="68"/>
      <c r="H12" s="67" t="s">
        <v>501</v>
      </c>
      <c r="I12" s="59">
        <v>10.1</v>
      </c>
      <c r="J12" s="58"/>
    </row>
    <row r="13" spans="1:10" s="52" customFormat="1" ht="69" customHeight="1">
      <c r="A13" s="58">
        <v>1</v>
      </c>
      <c r="B13" s="50" t="s">
        <v>502</v>
      </c>
      <c r="C13" s="60" t="s">
        <v>503</v>
      </c>
      <c r="D13" s="61" t="s">
        <v>501</v>
      </c>
      <c r="E13" s="61">
        <v>10.1</v>
      </c>
      <c r="F13" s="62" t="s">
        <v>28</v>
      </c>
      <c r="G13" s="64"/>
      <c r="H13" s="61" t="s">
        <v>501</v>
      </c>
      <c r="I13" s="61">
        <v>10.1</v>
      </c>
      <c r="J13" s="78"/>
    </row>
    <row r="14" spans="1:10" s="52" customFormat="1" ht="30" customHeight="1">
      <c r="A14" s="57" t="s">
        <v>142</v>
      </c>
      <c r="B14" s="57" t="s">
        <v>83</v>
      </c>
      <c r="C14" s="69"/>
      <c r="D14" s="57" t="s">
        <v>504</v>
      </c>
      <c r="E14" s="70">
        <v>6.1</v>
      </c>
      <c r="F14" s="68"/>
      <c r="G14" s="68"/>
      <c r="H14" s="57" t="s">
        <v>505</v>
      </c>
      <c r="I14" s="70">
        <v>5.74</v>
      </c>
      <c r="J14" s="69"/>
    </row>
    <row r="15" spans="1:10" s="52" customFormat="1" ht="30" customHeight="1">
      <c r="A15" s="69">
        <v>1</v>
      </c>
      <c r="B15" s="50" t="s">
        <v>506</v>
      </c>
      <c r="C15" s="60" t="s">
        <v>45</v>
      </c>
      <c r="D15" s="45" t="s">
        <v>84</v>
      </c>
      <c r="E15" s="45">
        <v>2</v>
      </c>
      <c r="F15" s="62" t="s">
        <v>28</v>
      </c>
      <c r="G15" s="64"/>
      <c r="H15" s="71" t="s">
        <v>507</v>
      </c>
      <c r="I15" s="79">
        <v>5.74</v>
      </c>
      <c r="J15" s="69"/>
    </row>
    <row r="16" spans="1:10" s="52" customFormat="1" ht="30" customHeight="1">
      <c r="A16" s="69">
        <v>2</v>
      </c>
      <c r="B16" s="50" t="s">
        <v>508</v>
      </c>
      <c r="C16" s="60" t="s">
        <v>45</v>
      </c>
      <c r="D16" s="45" t="s">
        <v>84</v>
      </c>
      <c r="E16" s="45">
        <v>2</v>
      </c>
      <c r="F16" s="62" t="s">
        <v>28</v>
      </c>
      <c r="G16" s="64"/>
      <c r="H16" s="72"/>
      <c r="I16" s="72"/>
      <c r="J16" s="69"/>
    </row>
    <row r="17" spans="1:10" s="52" customFormat="1" ht="30" customHeight="1">
      <c r="A17" s="69">
        <v>3</v>
      </c>
      <c r="B17" s="50" t="s">
        <v>509</v>
      </c>
      <c r="C17" s="60" t="s">
        <v>45</v>
      </c>
      <c r="D17" s="45" t="s">
        <v>510</v>
      </c>
      <c r="E17" s="45">
        <v>0.1</v>
      </c>
      <c r="F17" s="62" t="s">
        <v>28</v>
      </c>
      <c r="G17" s="68"/>
      <c r="H17" s="72"/>
      <c r="I17" s="72"/>
      <c r="J17" s="69"/>
    </row>
    <row r="18" spans="1:10" s="52" customFormat="1" ht="30" customHeight="1">
      <c r="A18" s="69">
        <v>4</v>
      </c>
      <c r="B18" s="50" t="s">
        <v>511</v>
      </c>
      <c r="C18" s="60" t="s">
        <v>45</v>
      </c>
      <c r="D18" s="45" t="s">
        <v>84</v>
      </c>
      <c r="E18" s="45">
        <v>2</v>
      </c>
      <c r="F18" s="62" t="s">
        <v>28</v>
      </c>
      <c r="G18" s="64"/>
      <c r="H18" s="73"/>
      <c r="I18" s="73"/>
      <c r="J18" s="69"/>
    </row>
    <row r="19" spans="1:10" s="52" customFormat="1" ht="30" customHeight="1">
      <c r="A19" s="57" t="s">
        <v>56</v>
      </c>
      <c r="B19" s="57" t="s">
        <v>99</v>
      </c>
      <c r="C19" s="58"/>
      <c r="D19" s="58"/>
      <c r="E19" s="59">
        <v>32.44</v>
      </c>
      <c r="F19" s="74"/>
      <c r="G19" s="64"/>
      <c r="H19" s="58"/>
      <c r="I19" s="59">
        <v>32.44</v>
      </c>
      <c r="J19" s="58"/>
    </row>
    <row r="20" spans="1:10" s="52" customFormat="1" ht="30" customHeight="1">
      <c r="A20" s="57">
        <v>1</v>
      </c>
      <c r="B20" s="44" t="s">
        <v>512</v>
      </c>
      <c r="C20" s="44" t="s">
        <v>45</v>
      </c>
      <c r="D20" s="44" t="s">
        <v>513</v>
      </c>
      <c r="E20" s="58">
        <v>11</v>
      </c>
      <c r="F20" s="62" t="s">
        <v>28</v>
      </c>
      <c r="G20" s="64"/>
      <c r="H20" s="44" t="s">
        <v>513</v>
      </c>
      <c r="I20" s="58">
        <v>11</v>
      </c>
      <c r="J20" s="58"/>
    </row>
    <row r="21" spans="1:10" s="52" customFormat="1" ht="43.5" customHeight="1">
      <c r="A21" s="57">
        <v>2</v>
      </c>
      <c r="B21" s="44" t="s">
        <v>512</v>
      </c>
      <c r="C21" s="44" t="s">
        <v>514</v>
      </c>
      <c r="D21" s="61" t="s">
        <v>515</v>
      </c>
      <c r="E21" s="45">
        <v>8.72</v>
      </c>
      <c r="F21" s="62" t="s">
        <v>28</v>
      </c>
      <c r="G21" s="68"/>
      <c r="H21" s="61" t="s">
        <v>515</v>
      </c>
      <c r="I21" s="45">
        <v>8.72</v>
      </c>
      <c r="J21" s="75"/>
    </row>
    <row r="22" spans="1:10" s="54" customFormat="1" ht="30" customHeight="1">
      <c r="A22" s="58">
        <v>3</v>
      </c>
      <c r="B22" s="44" t="s">
        <v>516</v>
      </c>
      <c r="C22" s="60" t="s">
        <v>45</v>
      </c>
      <c r="D22" s="45" t="s">
        <v>517</v>
      </c>
      <c r="E22" s="45">
        <v>1.2</v>
      </c>
      <c r="F22" s="62" t="s">
        <v>28</v>
      </c>
      <c r="G22" s="64"/>
      <c r="H22" s="45" t="s">
        <v>517</v>
      </c>
      <c r="I22" s="45">
        <v>1.2</v>
      </c>
      <c r="J22" s="58"/>
    </row>
    <row r="23" spans="1:10" s="54" customFormat="1" ht="30" customHeight="1">
      <c r="A23" s="58">
        <v>4</v>
      </c>
      <c r="B23" s="44" t="s">
        <v>516</v>
      </c>
      <c r="C23" s="75" t="s">
        <v>514</v>
      </c>
      <c r="D23" s="45" t="s">
        <v>518</v>
      </c>
      <c r="E23" s="45">
        <v>3.6</v>
      </c>
      <c r="F23" s="62" t="s">
        <v>28</v>
      </c>
      <c r="G23" s="68"/>
      <c r="H23" s="45" t="s">
        <v>518</v>
      </c>
      <c r="I23" s="45">
        <v>3.6</v>
      </c>
      <c r="J23" s="75"/>
    </row>
    <row r="24" spans="1:10" s="54" customFormat="1" ht="39" customHeight="1">
      <c r="A24" s="58">
        <v>5</v>
      </c>
      <c r="B24" s="76" t="s">
        <v>519</v>
      </c>
      <c r="C24" s="75" t="s">
        <v>514</v>
      </c>
      <c r="D24" s="61" t="s">
        <v>520</v>
      </c>
      <c r="E24" s="45">
        <v>3.12</v>
      </c>
      <c r="F24" s="62" t="s">
        <v>28</v>
      </c>
      <c r="G24" s="64"/>
      <c r="H24" s="61" t="s">
        <v>521</v>
      </c>
      <c r="I24" s="45">
        <v>3.12</v>
      </c>
      <c r="J24" s="75"/>
    </row>
    <row r="25" spans="1:10" s="54" customFormat="1" ht="30" customHeight="1">
      <c r="A25" s="58">
        <v>6</v>
      </c>
      <c r="B25" s="50" t="s">
        <v>522</v>
      </c>
      <c r="C25" s="75" t="s">
        <v>514</v>
      </c>
      <c r="D25" s="61" t="s">
        <v>523</v>
      </c>
      <c r="E25" s="45">
        <v>4.8</v>
      </c>
      <c r="F25" s="62" t="s">
        <v>28</v>
      </c>
      <c r="G25" s="77"/>
      <c r="H25" s="61" t="s">
        <v>523</v>
      </c>
      <c r="I25" s="45">
        <v>4.8</v>
      </c>
      <c r="J25" s="75"/>
    </row>
    <row r="26" spans="1:10" s="52" customFormat="1" ht="30" customHeight="1">
      <c r="A26" s="57" t="s">
        <v>73</v>
      </c>
      <c r="B26" s="57" t="s">
        <v>173</v>
      </c>
      <c r="C26" s="60" t="s">
        <v>45</v>
      </c>
      <c r="D26" s="57" t="s">
        <v>216</v>
      </c>
      <c r="E26" s="59">
        <v>4.32</v>
      </c>
      <c r="F26" s="62" t="s">
        <v>28</v>
      </c>
      <c r="G26" s="64"/>
      <c r="H26" s="57" t="s">
        <v>524</v>
      </c>
      <c r="I26" s="59">
        <v>2.16</v>
      </c>
      <c r="J26" s="58"/>
    </row>
  </sheetData>
  <sheetProtection/>
  <mergeCells count="12">
    <mergeCell ref="A1:J1"/>
    <mergeCell ref="F2:G2"/>
    <mergeCell ref="A2:A3"/>
    <mergeCell ref="B2:B3"/>
    <mergeCell ref="C2:C3"/>
    <mergeCell ref="D2:D3"/>
    <mergeCell ref="E2:E3"/>
    <mergeCell ref="H2:H3"/>
    <mergeCell ref="H15:H18"/>
    <mergeCell ref="I2:I3"/>
    <mergeCell ref="I15:I18"/>
    <mergeCell ref="J2:J3"/>
  </mergeCells>
  <conditionalFormatting sqref="B6">
    <cfRule type="expression" priority="13" dxfId="0" stopIfTrue="1">
      <formula>AND(COUNTIF($B$6,B6)&gt;1,NOT(ISBLANK(B6)))</formula>
    </cfRule>
  </conditionalFormatting>
  <conditionalFormatting sqref="B7">
    <cfRule type="expression" priority="12" dxfId="0" stopIfTrue="1">
      <formula>AND(COUNTIF($B$7,B7)&gt;1,NOT(ISBLANK(B7)))</formula>
    </cfRule>
  </conditionalFormatting>
  <conditionalFormatting sqref="B8">
    <cfRule type="expression" priority="11" dxfId="0" stopIfTrue="1">
      <formula>AND(COUNTIF($B$8,B8)&gt;1,NOT(ISBLANK(B8)))</formula>
    </cfRule>
  </conditionalFormatting>
  <conditionalFormatting sqref="B9">
    <cfRule type="expression" priority="10" dxfId="0" stopIfTrue="1">
      <formula>AND(COUNTIF($B$9,B9)&gt;1,NOT(ISBLANK(B9)))</formula>
    </cfRule>
  </conditionalFormatting>
  <conditionalFormatting sqref="B13">
    <cfRule type="expression" priority="8" dxfId="0" stopIfTrue="1">
      <formula>AND(COUNTIF($B$13,B13)&gt;1,NOT(ISBLANK(B13)))</formula>
    </cfRule>
  </conditionalFormatting>
  <conditionalFormatting sqref="B15">
    <cfRule type="expression" priority="7" dxfId="0" stopIfTrue="1">
      <formula>AND(COUNTIF($B$15,B15)&gt;1,NOT(ISBLANK(B15)))</formula>
    </cfRule>
  </conditionalFormatting>
  <conditionalFormatting sqref="B16">
    <cfRule type="expression" priority="2" dxfId="0" stopIfTrue="1">
      <formula>AND(COUNTIF($B$16,B16)&gt;1,NOT(ISBLANK(B16)))</formula>
    </cfRule>
  </conditionalFormatting>
  <conditionalFormatting sqref="B17">
    <cfRule type="expression" priority="6" dxfId="0" stopIfTrue="1">
      <formula>AND(COUNTIF($B$17,B17)&gt;1,NOT(ISBLANK(B17)))</formula>
    </cfRule>
  </conditionalFormatting>
  <conditionalFormatting sqref="B18">
    <cfRule type="expression" priority="5" dxfId="0" stopIfTrue="1">
      <formula>AND(COUNTIF($B$18,B18)&gt;1,NOT(ISBLANK(B18)))</formula>
    </cfRule>
  </conditionalFormatting>
  <conditionalFormatting sqref="B24">
    <cfRule type="expression" priority="4" dxfId="0" stopIfTrue="1">
      <formula>AND(COUNTIF($B$24,B24)&gt;1,NOT(ISBLANK(B24)))</formula>
    </cfRule>
  </conditionalFormatting>
  <conditionalFormatting sqref="B25">
    <cfRule type="expression" priority="1" dxfId="0" stopIfTrue="1">
      <formula>AND(COUNTIF($B$25,B25)&gt;1,NOT(ISBLANK(B25)))</formula>
    </cfRule>
  </conditionalFormatting>
  <conditionalFormatting sqref="B10:B11">
    <cfRule type="expression" priority="9" dxfId="0" stopIfTrue="1">
      <formula>AND(COUNTIF($B$10:$B$11,B10)&gt;1,NOT(ISBLANK(B10)))</formula>
    </cfRule>
  </conditionalFormatting>
  <printOptions horizontalCentered="1"/>
  <pageMargins left="0.39305555555555555" right="0.39305555555555555" top="0.7868055555555555" bottom="0.7868055555555555" header="0.5" footer="0.5"/>
  <pageSetup fitToHeight="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J10"/>
  <sheetViews>
    <sheetView zoomScale="115" zoomScaleNormal="115" zoomScaleSheetLayoutView="100" workbookViewId="0" topLeftCell="A1">
      <selection activeCell="L8" sqref="L8"/>
    </sheetView>
  </sheetViews>
  <sheetFormatPr defaultColWidth="9.00390625" defaultRowHeight="14.25"/>
  <cols>
    <col min="1" max="1" width="6.00390625" style="0" customWidth="1"/>
    <col min="2" max="2" width="21.75390625" style="0" customWidth="1"/>
    <col min="3" max="3" width="17.50390625" style="0" customWidth="1"/>
    <col min="4" max="4" width="17.00390625" style="0" customWidth="1"/>
    <col min="5" max="5" width="9.625" style="0" customWidth="1"/>
    <col min="6" max="7" width="8.75390625" style="0" bestFit="1" customWidth="1"/>
    <col min="8" max="8" width="11.625" style="0" customWidth="1"/>
    <col min="9" max="9" width="8.625" style="0" customWidth="1"/>
    <col min="10" max="10" width="10.50390625" style="0" customWidth="1"/>
  </cols>
  <sheetData>
    <row r="1" spans="1:10" ht="34.5" customHeight="1">
      <c r="A1" s="3" t="s">
        <v>525</v>
      </c>
      <c r="B1" s="3"/>
      <c r="C1" s="3"/>
      <c r="D1" s="3"/>
      <c r="E1" s="3"/>
      <c r="F1" s="3"/>
      <c r="G1" s="3"/>
      <c r="H1" s="3"/>
      <c r="I1" s="3"/>
      <c r="J1" s="3"/>
    </row>
    <row r="2" spans="1:10" ht="30" customHeight="1">
      <c r="A2" s="37" t="s">
        <v>1</v>
      </c>
      <c r="B2" s="15" t="s">
        <v>22</v>
      </c>
      <c r="C2" s="15" t="s">
        <v>23</v>
      </c>
      <c r="D2" s="38" t="s">
        <v>526</v>
      </c>
      <c r="E2" s="38" t="s">
        <v>4</v>
      </c>
      <c r="F2" s="15" t="s">
        <v>25</v>
      </c>
      <c r="G2" s="15"/>
      <c r="H2" s="39" t="s">
        <v>527</v>
      </c>
      <c r="I2" s="39" t="s">
        <v>132</v>
      </c>
      <c r="J2" s="15" t="s">
        <v>7</v>
      </c>
    </row>
    <row r="3" spans="1:10" ht="30" customHeight="1">
      <c r="A3" s="40"/>
      <c r="B3" s="15"/>
      <c r="C3" s="15"/>
      <c r="D3" s="15"/>
      <c r="E3" s="38"/>
      <c r="F3" s="15" t="s">
        <v>28</v>
      </c>
      <c r="G3" s="15" t="s">
        <v>29</v>
      </c>
      <c r="H3" s="41"/>
      <c r="I3" s="41"/>
      <c r="J3" s="15"/>
    </row>
    <row r="4" spans="1:10" ht="34.5" customHeight="1">
      <c r="A4" s="42"/>
      <c r="B4" s="15" t="s">
        <v>8</v>
      </c>
      <c r="C4" s="15"/>
      <c r="D4" s="41" t="s">
        <v>528</v>
      </c>
      <c r="E4" s="41">
        <v>1742.76</v>
      </c>
      <c r="F4" s="43"/>
      <c r="G4" s="43"/>
      <c r="H4" s="41" t="s">
        <v>528</v>
      </c>
      <c r="I4" s="41">
        <v>1742.76</v>
      </c>
      <c r="J4" s="43"/>
    </row>
    <row r="5" spans="1:10" ht="34.5" customHeight="1">
      <c r="A5" s="42" t="s">
        <v>30</v>
      </c>
      <c r="B5" s="15" t="s">
        <v>120</v>
      </c>
      <c r="C5" s="15"/>
      <c r="D5" s="41" t="s">
        <v>528</v>
      </c>
      <c r="E5" s="41">
        <v>1742.76</v>
      </c>
      <c r="F5" s="43"/>
      <c r="G5" s="43"/>
      <c r="H5" s="41" t="s">
        <v>528</v>
      </c>
      <c r="I5" s="41">
        <v>1742.76</v>
      </c>
      <c r="J5" s="43"/>
    </row>
    <row r="6" spans="1:10" s="35" customFormat="1" ht="34.5" customHeight="1">
      <c r="A6" s="44">
        <v>1</v>
      </c>
      <c r="B6" s="45" t="s">
        <v>529</v>
      </c>
      <c r="C6" s="46" t="s">
        <v>45</v>
      </c>
      <c r="D6" s="47" t="s">
        <v>530</v>
      </c>
      <c r="E6" s="47">
        <v>795.06</v>
      </c>
      <c r="F6" s="48" t="s">
        <v>531</v>
      </c>
      <c r="G6" s="48"/>
      <c r="H6" s="47" t="s">
        <v>530</v>
      </c>
      <c r="I6" s="47">
        <v>795.06</v>
      </c>
      <c r="J6" s="44"/>
    </row>
    <row r="7" spans="1:10" s="35" customFormat="1" ht="34.5" customHeight="1">
      <c r="A7" s="49">
        <v>2</v>
      </c>
      <c r="B7" s="47" t="s">
        <v>532</v>
      </c>
      <c r="C7" s="46" t="s">
        <v>45</v>
      </c>
      <c r="D7" s="47" t="s">
        <v>533</v>
      </c>
      <c r="E7" s="47">
        <v>140.2</v>
      </c>
      <c r="F7" s="48" t="s">
        <v>531</v>
      </c>
      <c r="G7" s="48"/>
      <c r="H7" s="47" t="s">
        <v>533</v>
      </c>
      <c r="I7" s="47">
        <v>140.2</v>
      </c>
      <c r="J7" s="44"/>
    </row>
    <row r="8" spans="1:10" s="36" customFormat="1" ht="34.5" customHeight="1">
      <c r="A8" s="44">
        <v>3</v>
      </c>
      <c r="B8" s="45" t="s">
        <v>534</v>
      </c>
      <c r="C8" s="46" t="s">
        <v>45</v>
      </c>
      <c r="D8" s="47" t="s">
        <v>535</v>
      </c>
      <c r="E8" s="47">
        <v>313.86</v>
      </c>
      <c r="F8" s="48" t="s">
        <v>531</v>
      </c>
      <c r="G8" s="48"/>
      <c r="H8" s="47" t="s">
        <v>535</v>
      </c>
      <c r="I8" s="47">
        <v>313.86</v>
      </c>
      <c r="J8" s="44"/>
    </row>
    <row r="9" spans="1:10" s="35" customFormat="1" ht="34.5" customHeight="1">
      <c r="A9" s="49">
        <v>4</v>
      </c>
      <c r="B9" s="50" t="s">
        <v>536</v>
      </c>
      <c r="C9" s="46" t="s">
        <v>45</v>
      </c>
      <c r="D9" s="45" t="s">
        <v>537</v>
      </c>
      <c r="E9" s="45">
        <v>72.74</v>
      </c>
      <c r="F9" s="48" t="s">
        <v>531</v>
      </c>
      <c r="G9" s="51"/>
      <c r="H9" s="45" t="s">
        <v>537</v>
      </c>
      <c r="I9" s="45">
        <v>72.74</v>
      </c>
      <c r="J9" s="44"/>
    </row>
    <row r="10" spans="1:10" s="35" customFormat="1" ht="34.5" customHeight="1">
      <c r="A10" s="44">
        <v>5</v>
      </c>
      <c r="B10" s="45" t="s">
        <v>538</v>
      </c>
      <c r="C10" s="46" t="s">
        <v>45</v>
      </c>
      <c r="D10" s="47" t="s">
        <v>539</v>
      </c>
      <c r="E10" s="47">
        <v>420.9</v>
      </c>
      <c r="F10" s="48" t="s">
        <v>531</v>
      </c>
      <c r="G10" s="48"/>
      <c r="H10" s="47" t="s">
        <v>539</v>
      </c>
      <c r="I10" s="47">
        <v>420.9</v>
      </c>
      <c r="J10" s="44"/>
    </row>
  </sheetData>
  <sheetProtection/>
  <mergeCells count="10">
    <mergeCell ref="A1:J1"/>
    <mergeCell ref="F2:G2"/>
    <mergeCell ref="A2:A3"/>
    <mergeCell ref="B2:B3"/>
    <mergeCell ref="C2:C3"/>
    <mergeCell ref="D2:D3"/>
    <mergeCell ref="E2:E3"/>
    <mergeCell ref="H2:H3"/>
    <mergeCell ref="I2:I3"/>
    <mergeCell ref="J2:J3"/>
  </mergeCells>
  <conditionalFormatting sqref="B9">
    <cfRule type="expression" priority="1" dxfId="0" stopIfTrue="1">
      <formula>AND(COUNTIF($B$9,B9)&gt;1,NOT(ISBLANK(B9)))</formula>
    </cfRule>
  </conditionalFormatting>
  <printOptions/>
  <pageMargins left="0.75" right="0.75" top="1" bottom="1" header="0.5" footer="0.5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9">
      <selection activeCell="E29" sqref="E29"/>
    </sheetView>
  </sheetViews>
  <sheetFormatPr defaultColWidth="9.00390625" defaultRowHeight="14.25"/>
  <cols>
    <col min="1" max="1" width="4.25390625" style="0" customWidth="1"/>
    <col min="2" max="2" width="15.25390625" style="0" customWidth="1"/>
    <col min="3" max="3" width="12.875" style="0" customWidth="1"/>
    <col min="4" max="4" width="7.75390625" style="0" customWidth="1"/>
    <col min="5" max="8" width="9.625" style="0" customWidth="1"/>
    <col min="9" max="10" width="8.375" style="0" customWidth="1"/>
    <col min="11" max="11" width="9.625" style="0" customWidth="1"/>
    <col min="12" max="12" width="11.625" style="0" customWidth="1"/>
  </cols>
  <sheetData>
    <row r="1" ht="14.25">
      <c r="B1" s="2" t="s">
        <v>540</v>
      </c>
    </row>
    <row r="2" spans="1:12" ht="45" customHeight="1">
      <c r="A2" s="3" t="s">
        <v>541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6.75" customHeight="1">
      <c r="A3" s="4" t="s">
        <v>542</v>
      </c>
      <c r="B3" s="4"/>
      <c r="C3" s="5" t="s">
        <v>543</v>
      </c>
      <c r="D3" s="5"/>
      <c r="E3" s="3"/>
      <c r="F3" s="4" t="s">
        <v>544</v>
      </c>
      <c r="G3" s="4"/>
      <c r="H3" s="6" t="s">
        <v>545</v>
      </c>
      <c r="I3" s="6"/>
      <c r="J3" s="3"/>
      <c r="K3" s="3"/>
      <c r="L3" s="3"/>
    </row>
    <row r="4" spans="1:12" ht="23.25" customHeight="1">
      <c r="A4" s="7" t="s">
        <v>1</v>
      </c>
      <c r="B4" s="8" t="s">
        <v>22</v>
      </c>
      <c r="C4" s="8" t="s">
        <v>23</v>
      </c>
      <c r="D4" s="8" t="s">
        <v>546</v>
      </c>
      <c r="E4" s="7" t="s">
        <v>4</v>
      </c>
      <c r="F4" s="7" t="s">
        <v>547</v>
      </c>
      <c r="G4" s="7" t="s">
        <v>548</v>
      </c>
      <c r="H4" s="7" t="s">
        <v>549</v>
      </c>
      <c r="I4" s="32" t="s">
        <v>25</v>
      </c>
      <c r="J4" s="33"/>
      <c r="K4" s="7" t="s">
        <v>178</v>
      </c>
      <c r="L4" s="8" t="s">
        <v>7</v>
      </c>
    </row>
    <row r="5" spans="1:12" ht="21" customHeight="1">
      <c r="A5" s="9"/>
      <c r="B5" s="10"/>
      <c r="C5" s="10"/>
      <c r="D5" s="10"/>
      <c r="E5" s="9"/>
      <c r="F5" s="9"/>
      <c r="G5" s="9"/>
      <c r="H5" s="9"/>
      <c r="I5" s="13" t="s">
        <v>28</v>
      </c>
      <c r="J5" s="13" t="s">
        <v>29</v>
      </c>
      <c r="K5" s="9"/>
      <c r="L5" s="10"/>
    </row>
    <row r="6" spans="1:12" ht="22.5" customHeight="1">
      <c r="A6" s="11"/>
      <c r="B6" s="8" t="s">
        <v>550</v>
      </c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30" customHeight="1">
      <c r="A7" s="13" t="s">
        <v>30</v>
      </c>
      <c r="B7" s="14" t="s">
        <v>551</v>
      </c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2" ht="25.5" customHeight="1">
      <c r="A8" s="15">
        <v>1</v>
      </c>
      <c r="B8" s="16" t="s">
        <v>552</v>
      </c>
      <c r="C8" s="17" t="s">
        <v>553</v>
      </c>
      <c r="D8" s="17">
        <v>1</v>
      </c>
      <c r="E8" s="18">
        <v>15</v>
      </c>
      <c r="F8" s="19">
        <v>14.98</v>
      </c>
      <c r="G8" s="19">
        <v>12.26</v>
      </c>
      <c r="H8" s="19"/>
      <c r="I8" s="19" t="s">
        <v>554</v>
      </c>
      <c r="J8" s="19"/>
      <c r="K8" s="19"/>
      <c r="L8" s="34"/>
    </row>
    <row r="9" spans="1:12" ht="25.5" customHeight="1">
      <c r="A9" s="15">
        <v>2</v>
      </c>
      <c r="B9" s="16" t="s">
        <v>555</v>
      </c>
      <c r="C9" s="17" t="s">
        <v>553</v>
      </c>
      <c r="D9" s="17">
        <v>1</v>
      </c>
      <c r="E9" s="18">
        <v>15</v>
      </c>
      <c r="F9" s="19">
        <v>15</v>
      </c>
      <c r="G9" s="19">
        <v>13.73</v>
      </c>
      <c r="H9" s="19"/>
      <c r="I9" s="19" t="s">
        <v>554</v>
      </c>
      <c r="J9" s="19"/>
      <c r="K9" s="19"/>
      <c r="L9" s="34"/>
    </row>
    <row r="10" spans="1:12" ht="25.5" customHeight="1">
      <c r="A10" s="15">
        <v>3</v>
      </c>
      <c r="B10" s="16" t="s">
        <v>556</v>
      </c>
      <c r="C10" s="17" t="s">
        <v>553</v>
      </c>
      <c r="D10" s="17">
        <v>1</v>
      </c>
      <c r="E10" s="18">
        <f>7+7</f>
        <v>14</v>
      </c>
      <c r="F10" s="19">
        <v>14.05</v>
      </c>
      <c r="G10" s="19">
        <v>13.85</v>
      </c>
      <c r="H10" s="19"/>
      <c r="I10" s="19" t="s">
        <v>554</v>
      </c>
      <c r="J10" s="19"/>
      <c r="K10" s="19"/>
      <c r="L10" s="34"/>
    </row>
    <row r="11" spans="1:12" ht="25.5" customHeight="1">
      <c r="A11" s="15"/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34"/>
    </row>
    <row r="12" spans="1:12" ht="25.5" customHeight="1">
      <c r="A12" s="15">
        <v>6</v>
      </c>
      <c r="B12" s="16" t="s">
        <v>557</v>
      </c>
      <c r="C12" s="17" t="s">
        <v>553</v>
      </c>
      <c r="D12" s="17">
        <v>1</v>
      </c>
      <c r="E12" s="18">
        <v>15</v>
      </c>
      <c r="F12" s="19">
        <v>15.03</v>
      </c>
      <c r="G12" s="19">
        <v>11.82</v>
      </c>
      <c r="H12" s="19"/>
      <c r="I12" s="19" t="s">
        <v>554</v>
      </c>
      <c r="J12" s="19"/>
      <c r="K12" s="19"/>
      <c r="L12" s="34"/>
    </row>
    <row r="13" spans="1:12" ht="25.5" customHeight="1">
      <c r="A13" s="15">
        <v>7</v>
      </c>
      <c r="B13" s="16" t="s">
        <v>558</v>
      </c>
      <c r="C13" s="17" t="s">
        <v>553</v>
      </c>
      <c r="D13" s="17">
        <v>1</v>
      </c>
      <c r="E13" s="18">
        <f>25+10+7</f>
        <v>42</v>
      </c>
      <c r="F13" s="19">
        <v>42.13</v>
      </c>
      <c r="G13" s="19">
        <v>38.5</v>
      </c>
      <c r="H13" s="19"/>
      <c r="I13" s="19" t="s">
        <v>554</v>
      </c>
      <c r="J13" s="19"/>
      <c r="K13" s="19"/>
      <c r="L13" s="34"/>
    </row>
    <row r="14" spans="1:12" ht="25.5" customHeight="1">
      <c r="A14" s="15"/>
      <c r="B14" s="16"/>
      <c r="C14" s="17"/>
      <c r="D14" s="17"/>
      <c r="E14" s="18"/>
      <c r="F14" s="19"/>
      <c r="G14" s="19"/>
      <c r="H14" s="19"/>
      <c r="I14" s="19"/>
      <c r="J14" s="19"/>
      <c r="K14" s="19"/>
      <c r="L14" s="34"/>
    </row>
    <row r="15" spans="1:12" ht="25.5" customHeight="1">
      <c r="A15" s="15">
        <v>9</v>
      </c>
      <c r="B15" s="16" t="s">
        <v>559</v>
      </c>
      <c r="C15" s="17" t="s">
        <v>560</v>
      </c>
      <c r="D15" s="17">
        <v>1</v>
      </c>
      <c r="E15" s="18">
        <v>5</v>
      </c>
      <c r="F15" s="19">
        <v>5.11</v>
      </c>
      <c r="G15" s="19">
        <v>45013</v>
      </c>
      <c r="H15" s="19"/>
      <c r="I15" s="19" t="s">
        <v>554</v>
      </c>
      <c r="J15" s="19"/>
      <c r="K15" s="19"/>
      <c r="L15" s="34"/>
    </row>
    <row r="16" spans="1:12" ht="25.5" customHeight="1">
      <c r="A16" s="15">
        <v>10</v>
      </c>
      <c r="B16" s="16" t="s">
        <v>561</v>
      </c>
      <c r="C16" s="17" t="s">
        <v>560</v>
      </c>
      <c r="D16" s="17">
        <v>2</v>
      </c>
      <c r="E16" s="18">
        <v>60</v>
      </c>
      <c r="F16" s="19">
        <v>60.06</v>
      </c>
      <c r="G16" s="19">
        <v>504207</v>
      </c>
      <c r="H16" s="19"/>
      <c r="I16" s="19" t="s">
        <v>554</v>
      </c>
      <c r="J16" s="19"/>
      <c r="K16" s="19"/>
      <c r="L16" s="34"/>
    </row>
    <row r="17" spans="1:12" ht="25.5" customHeight="1">
      <c r="A17" s="15">
        <v>11</v>
      </c>
      <c r="B17" s="16" t="s">
        <v>562</v>
      </c>
      <c r="C17" s="17" t="s">
        <v>560</v>
      </c>
      <c r="D17" s="17">
        <v>1</v>
      </c>
      <c r="E17" s="18">
        <v>4.5</v>
      </c>
      <c r="F17" s="19">
        <v>4.54</v>
      </c>
      <c r="G17" s="19">
        <v>42409</v>
      </c>
      <c r="H17" s="19"/>
      <c r="I17" s="19" t="s">
        <v>554</v>
      </c>
      <c r="J17" s="19"/>
      <c r="K17" s="19"/>
      <c r="L17" s="34"/>
    </row>
    <row r="18" spans="1:12" ht="25.5" customHeight="1">
      <c r="A18" s="15">
        <v>12</v>
      </c>
      <c r="B18" s="16" t="s">
        <v>563</v>
      </c>
      <c r="C18" s="17" t="s">
        <v>560</v>
      </c>
      <c r="D18" s="17">
        <v>1</v>
      </c>
      <c r="E18" s="18">
        <v>11</v>
      </c>
      <c r="F18" s="19">
        <v>10.93</v>
      </c>
      <c r="G18" s="19">
        <v>99868</v>
      </c>
      <c r="H18" s="19"/>
      <c r="I18" s="19" t="s">
        <v>554</v>
      </c>
      <c r="J18" s="19"/>
      <c r="K18" s="19"/>
      <c r="L18" s="34"/>
    </row>
    <row r="19" spans="1:12" ht="25.5" customHeight="1">
      <c r="A19" s="15">
        <v>13</v>
      </c>
      <c r="B19" s="16" t="s">
        <v>564</v>
      </c>
      <c r="C19" s="17" t="s">
        <v>560</v>
      </c>
      <c r="D19" s="17">
        <v>1</v>
      </c>
      <c r="E19" s="18">
        <v>8</v>
      </c>
      <c r="F19" s="19">
        <v>8.01</v>
      </c>
      <c r="G19" s="19">
        <v>71891</v>
      </c>
      <c r="H19" s="19"/>
      <c r="I19" s="19" t="s">
        <v>554</v>
      </c>
      <c r="J19" s="19"/>
      <c r="K19" s="19"/>
      <c r="L19" s="34"/>
    </row>
    <row r="20" spans="1:12" ht="25.5" customHeight="1">
      <c r="A20" s="15">
        <v>14</v>
      </c>
      <c r="B20" s="16" t="s">
        <v>565</v>
      </c>
      <c r="C20" s="17" t="s">
        <v>560</v>
      </c>
      <c r="D20" s="17">
        <v>1</v>
      </c>
      <c r="E20" s="18">
        <v>8</v>
      </c>
      <c r="F20" s="19">
        <v>7.97</v>
      </c>
      <c r="G20" s="19">
        <v>74043</v>
      </c>
      <c r="H20" s="19"/>
      <c r="I20" s="19" t="s">
        <v>554</v>
      </c>
      <c r="J20" s="19"/>
      <c r="K20" s="19"/>
      <c r="L20" s="34"/>
    </row>
    <row r="21" spans="1:12" ht="25.5" customHeight="1">
      <c r="A21" s="15">
        <v>15</v>
      </c>
      <c r="B21" s="16" t="s">
        <v>566</v>
      </c>
      <c r="C21" s="17" t="s">
        <v>560</v>
      </c>
      <c r="D21" s="17">
        <v>1</v>
      </c>
      <c r="E21" s="18">
        <v>19</v>
      </c>
      <c r="F21" s="19">
        <v>18.97</v>
      </c>
      <c r="G21" s="19">
        <v>164863</v>
      </c>
      <c r="H21" s="19"/>
      <c r="I21" s="19" t="s">
        <v>554</v>
      </c>
      <c r="J21" s="19"/>
      <c r="K21" s="19"/>
      <c r="L21" s="34"/>
    </row>
    <row r="22" spans="1:12" ht="25.5" customHeight="1">
      <c r="A22" s="15">
        <v>16</v>
      </c>
      <c r="B22" s="16" t="s">
        <v>567</v>
      </c>
      <c r="C22" s="17" t="s">
        <v>560</v>
      </c>
      <c r="D22" s="17">
        <v>1</v>
      </c>
      <c r="E22" s="18">
        <v>8</v>
      </c>
      <c r="F22" s="19">
        <v>8.03</v>
      </c>
      <c r="G22" s="19">
        <v>71784</v>
      </c>
      <c r="H22" s="19"/>
      <c r="I22" s="19" t="s">
        <v>554</v>
      </c>
      <c r="J22" s="19"/>
      <c r="K22" s="19"/>
      <c r="L22" s="34"/>
    </row>
    <row r="23" spans="1:12" ht="25.5" customHeight="1">
      <c r="A23" s="15">
        <v>17</v>
      </c>
      <c r="B23" s="16" t="s">
        <v>568</v>
      </c>
      <c r="C23" s="17" t="s">
        <v>560</v>
      </c>
      <c r="D23" s="17">
        <v>1</v>
      </c>
      <c r="E23" s="18">
        <v>6.5</v>
      </c>
      <c r="F23" s="19">
        <v>6.52</v>
      </c>
      <c r="G23" s="19">
        <v>58736</v>
      </c>
      <c r="H23" s="19"/>
      <c r="I23" s="19" t="s">
        <v>554</v>
      </c>
      <c r="J23" s="19"/>
      <c r="K23" s="19"/>
      <c r="L23" s="34"/>
    </row>
    <row r="24" spans="1:12" ht="25.5" customHeight="1">
      <c r="A24" s="15">
        <v>18</v>
      </c>
      <c r="B24" s="16" t="s">
        <v>569</v>
      </c>
      <c r="C24" s="17" t="s">
        <v>560</v>
      </c>
      <c r="D24" s="17">
        <v>2</v>
      </c>
      <c r="E24" s="18">
        <v>10</v>
      </c>
      <c r="F24" s="19">
        <v>9.98</v>
      </c>
      <c r="G24" s="19">
        <v>85867</v>
      </c>
      <c r="H24" s="19"/>
      <c r="I24" s="19" t="s">
        <v>554</v>
      </c>
      <c r="J24" s="19"/>
      <c r="K24" s="19"/>
      <c r="L24" s="34"/>
    </row>
    <row r="25" spans="1:12" ht="25.5" customHeight="1">
      <c r="A25" s="15">
        <v>19</v>
      </c>
      <c r="B25" s="17"/>
      <c r="C25" s="17"/>
      <c r="D25" s="20"/>
      <c r="E25" s="20"/>
      <c r="F25" s="21"/>
      <c r="G25" s="21"/>
      <c r="H25" s="22"/>
      <c r="I25" s="19"/>
      <c r="J25" s="22"/>
      <c r="K25" s="22"/>
      <c r="L25" s="34"/>
    </row>
    <row r="26" spans="1:12" ht="25.5" customHeight="1">
      <c r="A26" s="15">
        <v>20</v>
      </c>
      <c r="B26" s="17"/>
      <c r="C26" s="17"/>
      <c r="D26" s="20"/>
      <c r="E26" s="20"/>
      <c r="F26" s="23"/>
      <c r="G26" s="23"/>
      <c r="H26" s="22"/>
      <c r="I26" s="19"/>
      <c r="J26" s="22"/>
      <c r="K26" s="22"/>
      <c r="L26" s="34"/>
    </row>
    <row r="27" spans="1:12" ht="25.5" customHeight="1">
      <c r="A27" s="15">
        <v>21</v>
      </c>
      <c r="B27" s="17"/>
      <c r="C27" s="17"/>
      <c r="D27" s="20"/>
      <c r="E27" s="20"/>
      <c r="F27" s="19"/>
      <c r="G27" s="19"/>
      <c r="H27" s="22"/>
      <c r="I27" s="19"/>
      <c r="J27" s="22"/>
      <c r="K27" s="22"/>
      <c r="L27" s="34"/>
    </row>
    <row r="28" spans="1:12" ht="25.5" customHeight="1">
      <c r="A28" s="15">
        <v>22</v>
      </c>
      <c r="B28" s="17"/>
      <c r="C28" s="17"/>
      <c r="D28" s="20"/>
      <c r="E28" s="20"/>
      <c r="F28" s="21"/>
      <c r="G28" s="21"/>
      <c r="H28" s="22"/>
      <c r="I28" s="19"/>
      <c r="J28" s="22"/>
      <c r="K28" s="22"/>
      <c r="L28" s="34"/>
    </row>
    <row r="29" spans="1:12" ht="25.5" customHeight="1">
      <c r="A29" s="15">
        <v>23</v>
      </c>
      <c r="B29" s="17"/>
      <c r="C29" s="17"/>
      <c r="D29" s="20"/>
      <c r="E29" s="20"/>
      <c r="F29" s="23"/>
      <c r="G29" s="23"/>
      <c r="H29" s="22"/>
      <c r="I29" s="19"/>
      <c r="J29" s="22"/>
      <c r="K29" s="22"/>
      <c r="L29" s="34"/>
    </row>
    <row r="30" spans="1:12" ht="36.75" customHeight="1">
      <c r="A30" s="13" t="s">
        <v>38</v>
      </c>
      <c r="B30" s="14" t="s">
        <v>570</v>
      </c>
      <c r="C30" s="17"/>
      <c r="D30" s="20"/>
      <c r="E30" s="20"/>
      <c r="F30" s="21"/>
      <c r="G30" s="21"/>
      <c r="H30" s="22"/>
      <c r="I30" s="19"/>
      <c r="J30" s="22"/>
      <c r="K30" s="22"/>
      <c r="L30" s="34"/>
    </row>
    <row r="31" spans="1:12" ht="25.5" customHeight="1">
      <c r="A31" s="15">
        <v>25</v>
      </c>
      <c r="B31" s="17"/>
      <c r="C31" s="17"/>
      <c r="D31" s="20"/>
      <c r="E31" s="20"/>
      <c r="F31" s="23"/>
      <c r="G31" s="23"/>
      <c r="H31" s="22"/>
      <c r="I31" s="19"/>
      <c r="J31" s="22"/>
      <c r="K31" s="22"/>
      <c r="L31" s="34"/>
    </row>
    <row r="32" spans="1:12" ht="25.5" customHeight="1">
      <c r="A32" s="15">
        <v>26</v>
      </c>
      <c r="B32" s="17"/>
      <c r="C32" s="17"/>
      <c r="D32" s="20"/>
      <c r="E32" s="20"/>
      <c r="F32" s="21"/>
      <c r="G32" s="21"/>
      <c r="H32" s="22"/>
      <c r="I32" s="19"/>
      <c r="J32" s="22"/>
      <c r="K32" s="22"/>
      <c r="L32" s="34"/>
    </row>
    <row r="33" spans="1:12" ht="25.5" customHeight="1">
      <c r="A33" s="15">
        <v>27</v>
      </c>
      <c r="B33" s="17"/>
      <c r="C33" s="17"/>
      <c r="D33" s="20"/>
      <c r="E33" s="20"/>
      <c r="F33" s="24"/>
      <c r="G33" s="24"/>
      <c r="H33" s="22"/>
      <c r="I33" s="19"/>
      <c r="J33" s="22"/>
      <c r="K33" s="22"/>
      <c r="L33" s="34"/>
    </row>
    <row r="34" spans="1:12" ht="25.5" customHeight="1">
      <c r="A34" s="15">
        <v>28</v>
      </c>
      <c r="B34" s="17"/>
      <c r="C34" s="17"/>
      <c r="D34" s="20"/>
      <c r="E34" s="20"/>
      <c r="F34" s="23"/>
      <c r="G34" s="23"/>
      <c r="H34" s="22"/>
      <c r="I34" s="19"/>
      <c r="J34" s="22"/>
      <c r="K34" s="22"/>
      <c r="L34" s="34"/>
    </row>
    <row r="35" spans="1:12" ht="25.5" customHeight="1">
      <c r="A35" s="15">
        <v>29</v>
      </c>
      <c r="B35" s="17"/>
      <c r="C35" s="17"/>
      <c r="D35" s="20"/>
      <c r="E35" s="20"/>
      <c r="F35" s="19"/>
      <c r="G35" s="19"/>
      <c r="H35" s="22"/>
      <c r="I35" s="19"/>
      <c r="J35" s="22"/>
      <c r="K35" s="22"/>
      <c r="L35" s="34"/>
    </row>
    <row r="36" spans="1:12" ht="25.5" customHeight="1">
      <c r="A36" s="15">
        <v>30</v>
      </c>
      <c r="B36" s="17"/>
      <c r="C36" s="17"/>
      <c r="D36" s="20"/>
      <c r="E36" s="20"/>
      <c r="F36" s="19"/>
      <c r="G36" s="19"/>
      <c r="H36" s="22"/>
      <c r="I36" s="19"/>
      <c r="J36" s="22"/>
      <c r="K36" s="22"/>
      <c r="L36" s="34"/>
    </row>
    <row r="37" spans="1:12" ht="25.5" customHeight="1">
      <c r="A37" s="15">
        <v>31</v>
      </c>
      <c r="B37" s="17"/>
      <c r="C37" s="17"/>
      <c r="D37" s="20"/>
      <c r="E37" s="20"/>
      <c r="F37" s="19"/>
      <c r="G37" s="19"/>
      <c r="H37" s="22"/>
      <c r="I37" s="19"/>
      <c r="J37" s="22"/>
      <c r="K37" s="22"/>
      <c r="L37" s="34"/>
    </row>
    <row r="38" spans="1:12" ht="25.5" customHeight="1">
      <c r="A38" s="15">
        <v>32</v>
      </c>
      <c r="B38" s="17"/>
      <c r="C38" s="17"/>
      <c r="D38" s="20"/>
      <c r="E38" s="20"/>
      <c r="F38" s="19"/>
      <c r="G38" s="19"/>
      <c r="H38" s="22"/>
      <c r="I38" s="19"/>
      <c r="J38" s="22"/>
      <c r="K38" s="22"/>
      <c r="L38" s="34"/>
    </row>
    <row r="39" spans="1:12" s="1" customFormat="1" ht="25.5" customHeight="1">
      <c r="A39" s="15">
        <v>33</v>
      </c>
      <c r="B39" s="16"/>
      <c r="C39" s="17"/>
      <c r="D39" s="20"/>
      <c r="E39" s="20"/>
      <c r="F39" s="19"/>
      <c r="G39" s="19"/>
      <c r="H39" s="25"/>
      <c r="I39" s="19"/>
      <c r="J39" s="25"/>
      <c r="K39" s="25"/>
      <c r="L39" s="34"/>
    </row>
    <row r="40" spans="1:12" s="1" customFormat="1" ht="25.5" customHeight="1">
      <c r="A40" s="15">
        <v>34</v>
      </c>
      <c r="B40" s="16" t="s">
        <v>571</v>
      </c>
      <c r="C40" s="17" t="s">
        <v>572</v>
      </c>
      <c r="D40" s="20">
        <v>1</v>
      </c>
      <c r="E40" s="20">
        <v>3.7</v>
      </c>
      <c r="F40" s="19">
        <v>3.76</v>
      </c>
      <c r="G40" s="19">
        <v>3.45</v>
      </c>
      <c r="H40" s="25"/>
      <c r="I40" s="19" t="s">
        <v>554</v>
      </c>
      <c r="J40" s="25"/>
      <c r="K40" s="25"/>
      <c r="L40" s="34" t="s">
        <v>573</v>
      </c>
    </row>
    <row r="41" spans="1:12" ht="25.5" customHeight="1">
      <c r="A41" s="11"/>
      <c r="B41" s="16"/>
      <c r="C41" s="26"/>
      <c r="D41" s="26"/>
      <c r="E41" s="26"/>
      <c r="F41" s="26"/>
      <c r="G41" s="26"/>
      <c r="H41" s="12"/>
      <c r="I41" s="12"/>
      <c r="J41" s="12"/>
      <c r="K41" s="12"/>
      <c r="L41" s="12"/>
    </row>
    <row r="42" spans="1:12" ht="25.5" customHeight="1">
      <c r="A42" s="11"/>
      <c r="B42" s="27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2" ht="25.5" customHeight="1">
      <c r="A43" s="11"/>
      <c r="B43" s="27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 ht="25.5" customHeight="1">
      <c r="A44" s="11"/>
      <c r="B44" s="27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2" ht="25.5" customHeight="1">
      <c r="A45" s="28"/>
      <c r="B45" s="29" t="s">
        <v>574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2" ht="25.5" customHeight="1">
      <c r="A46" s="28"/>
      <c r="B46" s="29" t="s">
        <v>574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 ht="22.5" customHeight="1">
      <c r="A47" s="11" t="s">
        <v>38</v>
      </c>
      <c r="B47" s="8" t="s">
        <v>575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2" ht="22.5" customHeight="1">
      <c r="A48" s="28">
        <v>1</v>
      </c>
      <c r="B48" s="29" t="s">
        <v>574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1:12" ht="22.5" customHeight="1">
      <c r="A49" s="28">
        <v>2</v>
      </c>
      <c r="B49" s="29" t="s">
        <v>574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1:12" ht="22.5" customHeight="1">
      <c r="A50" s="11" t="s">
        <v>142</v>
      </c>
      <c r="B50" s="8" t="s">
        <v>576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1:12" ht="22.5" customHeight="1">
      <c r="A51" s="28">
        <v>1</v>
      </c>
      <c r="B51" s="29" t="s">
        <v>574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1:12" ht="22.5" customHeight="1">
      <c r="A52" s="28">
        <v>2</v>
      </c>
      <c r="B52" s="29" t="s">
        <v>574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1:12" ht="22.5" customHeight="1">
      <c r="A53" s="11" t="s">
        <v>56</v>
      </c>
      <c r="B53" s="8" t="s">
        <v>577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1:12" ht="22.5" customHeight="1">
      <c r="A54" s="28">
        <v>1</v>
      </c>
      <c r="B54" s="29" t="s">
        <v>574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1:12" ht="22.5" customHeight="1">
      <c r="A55" s="28">
        <v>2</v>
      </c>
      <c r="B55" s="29" t="s">
        <v>574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1:12" ht="24.75" customHeight="1">
      <c r="A56" s="30" t="s">
        <v>578</v>
      </c>
      <c r="B56" s="30"/>
      <c r="C56" s="31"/>
      <c r="J56" s="30" t="s">
        <v>579</v>
      </c>
      <c r="K56" s="30"/>
      <c r="L56" s="30"/>
    </row>
  </sheetData>
  <sheetProtection/>
  <mergeCells count="26">
    <mergeCell ref="A2:L2"/>
    <mergeCell ref="A3:B3"/>
    <mergeCell ref="C3:D3"/>
    <mergeCell ref="F3:G3"/>
    <mergeCell ref="H3:I3"/>
    <mergeCell ref="I4:J4"/>
    <mergeCell ref="A56:B56"/>
    <mergeCell ref="J56:L56"/>
    <mergeCell ref="A4:A5"/>
    <mergeCell ref="B4:B5"/>
    <mergeCell ref="C4:C5"/>
    <mergeCell ref="D4:D5"/>
    <mergeCell ref="E4:E5"/>
    <mergeCell ref="F4:F5"/>
    <mergeCell ref="F25:F26"/>
    <mergeCell ref="F28:F29"/>
    <mergeCell ref="F30:F31"/>
    <mergeCell ref="F32:F34"/>
    <mergeCell ref="G4:G5"/>
    <mergeCell ref="G25:G26"/>
    <mergeCell ref="G28:G29"/>
    <mergeCell ref="G30:G31"/>
    <mergeCell ref="G32:G34"/>
    <mergeCell ref="H4:H5"/>
    <mergeCell ref="K4:K5"/>
    <mergeCell ref="L4:L5"/>
  </mergeCells>
  <printOptions horizontalCentered="1"/>
  <pageMargins left="0.7086614173228347" right="0.7086614173228347" top="0.64" bottom="0.42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J44"/>
  <sheetViews>
    <sheetView zoomScale="130" zoomScaleNormal="130" zoomScaleSheetLayoutView="100" workbookViewId="0" topLeftCell="A1">
      <pane ySplit="3" topLeftCell="A4" activePane="bottomLeft" state="frozen"/>
      <selection pane="bottomLeft" activeCell="I4" sqref="I4"/>
    </sheetView>
  </sheetViews>
  <sheetFormatPr defaultColWidth="8.75390625" defaultRowHeight="14.25"/>
  <cols>
    <col min="1" max="1" width="6.00390625" style="0" customWidth="1"/>
    <col min="2" max="2" width="18.50390625" style="0" customWidth="1"/>
    <col min="3" max="3" width="19.625" style="0" customWidth="1"/>
    <col min="4" max="4" width="14.375" style="0" customWidth="1"/>
    <col min="5" max="5" width="9.25390625" style="0" bestFit="1" customWidth="1"/>
    <col min="6" max="6" width="6.875" style="0" customWidth="1"/>
    <col min="7" max="7" width="6.75390625" style="0" customWidth="1"/>
    <col min="8" max="8" width="10.625" style="0" customWidth="1"/>
    <col min="9" max="9" width="10.375" style="0" bestFit="1" customWidth="1"/>
    <col min="10" max="10" width="10.75390625" style="0" customWidth="1"/>
  </cols>
  <sheetData>
    <row r="1" spans="1:10" ht="39" customHeight="1">
      <c r="A1" s="3" t="s">
        <v>21</v>
      </c>
      <c r="B1" s="3"/>
      <c r="C1" s="3"/>
      <c r="D1" s="3"/>
      <c r="E1" s="3"/>
      <c r="F1" s="3"/>
      <c r="G1" s="3"/>
      <c r="H1" s="3"/>
      <c r="I1" s="3"/>
      <c r="J1" s="3"/>
    </row>
    <row r="2" spans="1:10" ht="30" customHeight="1">
      <c r="A2" s="7" t="s">
        <v>1</v>
      </c>
      <c r="B2" s="13" t="s">
        <v>22</v>
      </c>
      <c r="C2" s="13" t="s">
        <v>23</v>
      </c>
      <c r="D2" s="285" t="s">
        <v>24</v>
      </c>
      <c r="E2" s="285" t="s">
        <v>4</v>
      </c>
      <c r="F2" s="13" t="s">
        <v>25</v>
      </c>
      <c r="G2" s="13"/>
      <c r="H2" s="286" t="s">
        <v>26</v>
      </c>
      <c r="I2" s="286" t="s">
        <v>27</v>
      </c>
      <c r="J2" s="13" t="s">
        <v>7</v>
      </c>
    </row>
    <row r="3" spans="1:10" ht="30" customHeight="1">
      <c r="A3" s="9"/>
      <c r="B3" s="13"/>
      <c r="C3" s="13"/>
      <c r="D3" s="13"/>
      <c r="E3" s="285"/>
      <c r="F3" s="13" t="s">
        <v>28</v>
      </c>
      <c r="G3" s="13" t="s">
        <v>29</v>
      </c>
      <c r="H3" s="287"/>
      <c r="I3" s="287"/>
      <c r="J3" s="13"/>
    </row>
    <row r="4" spans="1:10" ht="30" customHeight="1">
      <c r="A4" s="49"/>
      <c r="B4" s="288" t="s">
        <v>8</v>
      </c>
      <c r="C4" s="13"/>
      <c r="D4" s="13"/>
      <c r="E4" s="38">
        <f>E5+E8+E17+E23+E26+E28+E32+E37+E41+E43+E44</f>
        <v>1680.54</v>
      </c>
      <c r="F4" s="13"/>
      <c r="G4" s="13"/>
      <c r="H4" s="287"/>
      <c r="I4" s="305">
        <f>SUM(I5,I8,I17,I23,I26,I28,I32,I37,I41,I43,I44)</f>
        <v>1569.366</v>
      </c>
      <c r="J4" s="13"/>
    </row>
    <row r="5" spans="1:10" s="283" customFormat="1" ht="30" customHeight="1">
      <c r="A5" s="289" t="s">
        <v>30</v>
      </c>
      <c r="B5" s="289" t="s">
        <v>31</v>
      </c>
      <c r="C5" s="46"/>
      <c r="D5" s="290" t="s">
        <v>32</v>
      </c>
      <c r="E5" s="290">
        <f>SUM(E6:E7)</f>
        <v>1150</v>
      </c>
      <c r="F5" s="291"/>
      <c r="G5" s="291"/>
      <c r="H5" s="290" t="s">
        <v>32</v>
      </c>
      <c r="I5" s="306">
        <f>I6+I7</f>
        <v>1080</v>
      </c>
      <c r="J5" s="291"/>
    </row>
    <row r="6" spans="1:10" s="283" customFormat="1" ht="42.75" customHeight="1">
      <c r="A6" s="289">
        <v>1</v>
      </c>
      <c r="B6" s="45" t="s">
        <v>33</v>
      </c>
      <c r="C6" s="46" t="s">
        <v>34</v>
      </c>
      <c r="D6" s="45" t="s">
        <v>35</v>
      </c>
      <c r="E6" s="45">
        <v>850</v>
      </c>
      <c r="F6" s="13" t="s">
        <v>28</v>
      </c>
      <c r="G6" s="64"/>
      <c r="H6" s="45" t="s">
        <v>35</v>
      </c>
      <c r="I6" s="64">
        <v>830</v>
      </c>
      <c r="J6" s="61"/>
    </row>
    <row r="7" spans="1:10" s="283" customFormat="1" ht="30" customHeight="1">
      <c r="A7" s="289">
        <v>2</v>
      </c>
      <c r="B7" s="45" t="s">
        <v>36</v>
      </c>
      <c r="C7" s="46" t="s">
        <v>34</v>
      </c>
      <c r="D7" s="45" t="s">
        <v>37</v>
      </c>
      <c r="E7" s="45">
        <v>300</v>
      </c>
      <c r="F7" s="13" t="s">
        <v>28</v>
      </c>
      <c r="G7" s="64"/>
      <c r="H7" s="45" t="s">
        <v>37</v>
      </c>
      <c r="I7" s="64">
        <v>250</v>
      </c>
      <c r="J7" s="61"/>
    </row>
    <row r="8" spans="1:10" s="283" customFormat="1" ht="30" customHeight="1">
      <c r="A8" s="292" t="s">
        <v>38</v>
      </c>
      <c r="B8" s="289" t="s">
        <v>39</v>
      </c>
      <c r="C8" s="47"/>
      <c r="D8" s="293" t="s">
        <v>40</v>
      </c>
      <c r="E8" s="83">
        <f>SUM(E9:E16)</f>
        <v>87.5</v>
      </c>
      <c r="F8" s="64"/>
      <c r="G8" s="64"/>
      <c r="H8" s="293" t="s">
        <v>41</v>
      </c>
      <c r="I8" s="68">
        <f>SUM(I9:I16)</f>
        <v>61.386</v>
      </c>
      <c r="J8" s="61"/>
    </row>
    <row r="9" spans="1:10" s="283" customFormat="1" ht="30" customHeight="1">
      <c r="A9" s="84">
        <v>1</v>
      </c>
      <c r="B9" s="45" t="s">
        <v>42</v>
      </c>
      <c r="C9" s="46" t="s">
        <v>34</v>
      </c>
      <c r="D9" s="45" t="s">
        <v>43</v>
      </c>
      <c r="E9" s="45">
        <v>12.5</v>
      </c>
      <c r="F9" s="13" t="s">
        <v>28</v>
      </c>
      <c r="G9" s="64"/>
      <c r="H9" s="45" t="s">
        <v>43</v>
      </c>
      <c r="I9" s="64">
        <v>3.4</v>
      </c>
      <c r="J9" s="61"/>
    </row>
    <row r="10" spans="1:10" s="283" customFormat="1" ht="30" customHeight="1">
      <c r="A10" s="84">
        <v>2</v>
      </c>
      <c r="B10" s="45" t="s">
        <v>44</v>
      </c>
      <c r="C10" s="46" t="s">
        <v>45</v>
      </c>
      <c r="D10" s="45" t="s">
        <v>43</v>
      </c>
      <c r="E10" s="45">
        <v>12.5</v>
      </c>
      <c r="F10" s="13" t="s">
        <v>28</v>
      </c>
      <c r="G10" s="64"/>
      <c r="H10" s="45" t="s">
        <v>43</v>
      </c>
      <c r="I10" s="64">
        <v>3.5</v>
      </c>
      <c r="J10" s="61"/>
    </row>
    <row r="11" spans="1:10" s="283" customFormat="1" ht="30" customHeight="1">
      <c r="A11" s="84">
        <v>3</v>
      </c>
      <c r="B11" s="45" t="s">
        <v>46</v>
      </c>
      <c r="C11" s="46" t="s">
        <v>45</v>
      </c>
      <c r="D11" s="45" t="s">
        <v>43</v>
      </c>
      <c r="E11" s="45">
        <v>12.5</v>
      </c>
      <c r="F11" s="13" t="s">
        <v>28</v>
      </c>
      <c r="G11" s="64"/>
      <c r="H11" s="45" t="s">
        <v>47</v>
      </c>
      <c r="I11" s="64">
        <v>12.4</v>
      </c>
      <c r="J11" s="61"/>
    </row>
    <row r="12" spans="1:10" s="283" customFormat="1" ht="30" customHeight="1">
      <c r="A12" s="84">
        <v>4</v>
      </c>
      <c r="B12" s="45" t="s">
        <v>48</v>
      </c>
      <c r="C12" s="46" t="s">
        <v>45</v>
      </c>
      <c r="D12" s="45" t="s">
        <v>43</v>
      </c>
      <c r="E12" s="45">
        <v>12.5</v>
      </c>
      <c r="F12" s="13" t="s">
        <v>28</v>
      </c>
      <c r="G12" s="64"/>
      <c r="H12" s="294" t="s">
        <v>43</v>
      </c>
      <c r="I12" s="64">
        <v>12.5</v>
      </c>
      <c r="J12" s="61"/>
    </row>
    <row r="13" spans="1:10" s="283" customFormat="1" ht="30" customHeight="1">
      <c r="A13" s="84">
        <v>5</v>
      </c>
      <c r="B13" s="45" t="s">
        <v>49</v>
      </c>
      <c r="C13" s="46" t="s">
        <v>45</v>
      </c>
      <c r="D13" s="45" t="s">
        <v>43</v>
      </c>
      <c r="E13" s="45">
        <v>12.5</v>
      </c>
      <c r="F13" s="13" t="s">
        <v>28</v>
      </c>
      <c r="G13" s="64"/>
      <c r="H13" s="45" t="s">
        <v>50</v>
      </c>
      <c r="I13" s="64">
        <v>16.9</v>
      </c>
      <c r="J13" s="61"/>
    </row>
    <row r="14" spans="1:10" s="283" customFormat="1" ht="30" customHeight="1">
      <c r="A14" s="84">
        <v>6</v>
      </c>
      <c r="B14" s="45" t="s">
        <v>51</v>
      </c>
      <c r="C14" s="46" t="s">
        <v>45</v>
      </c>
      <c r="D14" s="45" t="s">
        <v>43</v>
      </c>
      <c r="E14" s="45">
        <v>6.25</v>
      </c>
      <c r="F14" s="13" t="s">
        <v>28</v>
      </c>
      <c r="G14" s="64"/>
      <c r="H14" s="45" t="s">
        <v>52</v>
      </c>
      <c r="I14" s="64">
        <v>0.086</v>
      </c>
      <c r="J14" s="307"/>
    </row>
    <row r="15" spans="1:10" s="283" customFormat="1" ht="39" customHeight="1">
      <c r="A15" s="84">
        <v>7</v>
      </c>
      <c r="B15" s="45" t="s">
        <v>53</v>
      </c>
      <c r="C15" s="46" t="s">
        <v>45</v>
      </c>
      <c r="D15" s="45" t="s">
        <v>43</v>
      </c>
      <c r="E15" s="45">
        <v>12.5</v>
      </c>
      <c r="F15" s="13" t="s">
        <v>28</v>
      </c>
      <c r="G15" s="64"/>
      <c r="H15" s="45" t="s">
        <v>54</v>
      </c>
      <c r="I15" s="64">
        <v>12.1</v>
      </c>
      <c r="J15" s="307"/>
    </row>
    <row r="16" spans="1:10" s="283" customFormat="1" ht="51.75" customHeight="1">
      <c r="A16" s="84">
        <v>8</v>
      </c>
      <c r="B16" s="45" t="s">
        <v>55</v>
      </c>
      <c r="C16" s="46" t="s">
        <v>45</v>
      </c>
      <c r="D16" s="45" t="s">
        <v>43</v>
      </c>
      <c r="E16" s="45">
        <v>6.25</v>
      </c>
      <c r="F16" s="13" t="s">
        <v>28</v>
      </c>
      <c r="G16" s="64"/>
      <c r="H16" s="45" t="s">
        <v>52</v>
      </c>
      <c r="I16" s="64">
        <v>0.5</v>
      </c>
      <c r="J16" s="307"/>
    </row>
    <row r="17" spans="1:10" s="283" customFormat="1" ht="30" customHeight="1">
      <c r="A17" s="44" t="s">
        <v>56</v>
      </c>
      <c r="B17" s="44" t="s">
        <v>57</v>
      </c>
      <c r="C17" s="86"/>
      <c r="D17" s="57" t="s">
        <v>58</v>
      </c>
      <c r="E17" s="87">
        <f>SUM(E18:E22)</f>
        <v>168.42000000000002</v>
      </c>
      <c r="F17" s="108"/>
      <c r="G17" s="68"/>
      <c r="H17" s="295" t="s">
        <v>59</v>
      </c>
      <c r="I17" s="68">
        <f>SUM(I18:I22)</f>
        <v>173.43</v>
      </c>
      <c r="J17" s="247"/>
    </row>
    <row r="18" spans="1:10" ht="52.5" customHeight="1">
      <c r="A18" s="86">
        <v>1</v>
      </c>
      <c r="B18" s="45" t="s">
        <v>60</v>
      </c>
      <c r="C18" s="46" t="s">
        <v>34</v>
      </c>
      <c r="D18" s="45" t="s">
        <v>61</v>
      </c>
      <c r="E18" s="45">
        <v>19.7</v>
      </c>
      <c r="F18" s="13" t="s">
        <v>28</v>
      </c>
      <c r="G18" s="77"/>
      <c r="H18" s="296" t="s">
        <v>61</v>
      </c>
      <c r="I18" s="167">
        <v>24.59</v>
      </c>
      <c r="J18" s="247"/>
    </row>
    <row r="19" spans="1:10" ht="30" customHeight="1">
      <c r="A19" s="86">
        <v>2</v>
      </c>
      <c r="B19" s="45" t="s">
        <v>62</v>
      </c>
      <c r="C19" s="46" t="s">
        <v>34</v>
      </c>
      <c r="D19" s="45" t="s">
        <v>63</v>
      </c>
      <c r="E19" s="45">
        <v>34.52</v>
      </c>
      <c r="F19" s="13" t="s">
        <v>28</v>
      </c>
      <c r="G19" s="77"/>
      <c r="H19" s="296" t="s">
        <v>64</v>
      </c>
      <c r="I19" s="167">
        <v>30.01</v>
      </c>
      <c r="J19" s="247"/>
    </row>
    <row r="20" spans="1:10" s="283" customFormat="1" ht="30" customHeight="1">
      <c r="A20" s="86">
        <v>3</v>
      </c>
      <c r="B20" s="45" t="s">
        <v>65</v>
      </c>
      <c r="C20" s="46" t="s">
        <v>34</v>
      </c>
      <c r="D20" s="45" t="s">
        <v>66</v>
      </c>
      <c r="E20" s="45">
        <v>56.2</v>
      </c>
      <c r="F20" s="13" t="s">
        <v>28</v>
      </c>
      <c r="G20" s="64"/>
      <c r="H20" s="297" t="s">
        <v>67</v>
      </c>
      <c r="I20" s="308">
        <v>55.88</v>
      </c>
      <c r="J20" s="247"/>
    </row>
    <row r="21" spans="1:10" s="283" customFormat="1" ht="39.75" customHeight="1">
      <c r="A21" s="86">
        <v>4</v>
      </c>
      <c r="B21" s="266" t="s">
        <v>68</v>
      </c>
      <c r="C21" s="46" t="s">
        <v>45</v>
      </c>
      <c r="D21" s="45" t="s">
        <v>69</v>
      </c>
      <c r="E21" s="45">
        <v>30</v>
      </c>
      <c r="F21" s="13" t="s">
        <v>28</v>
      </c>
      <c r="G21" s="64"/>
      <c r="H21" s="297" t="s">
        <v>69</v>
      </c>
      <c r="I21" s="308">
        <v>34.95</v>
      </c>
      <c r="J21" s="247"/>
    </row>
    <row r="22" spans="1:10" s="283" customFormat="1" ht="30" customHeight="1">
      <c r="A22" s="86">
        <v>5</v>
      </c>
      <c r="B22" s="44" t="s">
        <v>70</v>
      </c>
      <c r="C22" s="46" t="s">
        <v>71</v>
      </c>
      <c r="D22" s="45" t="s">
        <v>72</v>
      </c>
      <c r="E22" s="45">
        <v>28</v>
      </c>
      <c r="F22" s="13" t="s">
        <v>28</v>
      </c>
      <c r="G22" s="64"/>
      <c r="H22" s="297" t="s">
        <v>72</v>
      </c>
      <c r="I22" s="64">
        <v>28</v>
      </c>
      <c r="J22" s="247"/>
    </row>
    <row r="23" spans="1:10" s="283" customFormat="1" ht="30" customHeight="1">
      <c r="A23" s="44" t="s">
        <v>73</v>
      </c>
      <c r="B23" s="44" t="s">
        <v>74</v>
      </c>
      <c r="C23" s="86"/>
      <c r="D23" s="57" t="s">
        <v>75</v>
      </c>
      <c r="E23" s="87">
        <f>SUM(E24:E25)</f>
        <v>16</v>
      </c>
      <c r="F23" s="108"/>
      <c r="G23" s="68"/>
      <c r="H23" s="295" t="s">
        <v>76</v>
      </c>
      <c r="I23" s="68">
        <v>16</v>
      </c>
      <c r="J23" s="247"/>
    </row>
    <row r="24" spans="1:10" s="283" customFormat="1" ht="30" customHeight="1">
      <c r="A24" s="86">
        <v>1</v>
      </c>
      <c r="B24" s="45" t="s">
        <v>77</v>
      </c>
      <c r="C24" s="46" t="s">
        <v>45</v>
      </c>
      <c r="D24" s="45" t="s">
        <v>78</v>
      </c>
      <c r="E24" s="45">
        <v>10</v>
      </c>
      <c r="F24" s="13" t="s">
        <v>28</v>
      </c>
      <c r="G24" s="64"/>
      <c r="H24" s="297" t="s">
        <v>79</v>
      </c>
      <c r="I24" s="64">
        <v>10</v>
      </c>
      <c r="J24" s="247"/>
    </row>
    <row r="25" spans="1:10" s="283" customFormat="1" ht="30" customHeight="1">
      <c r="A25" s="86">
        <v>2</v>
      </c>
      <c r="B25" s="45" t="s">
        <v>80</v>
      </c>
      <c r="C25" s="46" t="s">
        <v>45</v>
      </c>
      <c r="D25" s="45" t="s">
        <v>69</v>
      </c>
      <c r="E25" s="45">
        <v>6</v>
      </c>
      <c r="F25" s="13" t="s">
        <v>28</v>
      </c>
      <c r="G25" s="64"/>
      <c r="H25" s="297" t="s">
        <v>81</v>
      </c>
      <c r="I25" s="64">
        <v>6</v>
      </c>
      <c r="J25" s="247"/>
    </row>
    <row r="26" spans="1:10" s="283" customFormat="1" ht="30" customHeight="1">
      <c r="A26" s="44" t="s">
        <v>82</v>
      </c>
      <c r="B26" s="44" t="s">
        <v>83</v>
      </c>
      <c r="C26" s="86"/>
      <c r="D26" s="83" t="s">
        <v>84</v>
      </c>
      <c r="E26" s="97">
        <f>SUM(E27)</f>
        <v>2</v>
      </c>
      <c r="F26" s="298"/>
      <c r="G26" s="299"/>
      <c r="H26" s="83" t="s">
        <v>84</v>
      </c>
      <c r="I26" s="299">
        <v>1.95</v>
      </c>
      <c r="J26" s="247"/>
    </row>
    <row r="27" spans="1:10" s="283" customFormat="1" ht="30" customHeight="1">
      <c r="A27" s="86">
        <v>1</v>
      </c>
      <c r="B27" s="45" t="s">
        <v>85</v>
      </c>
      <c r="C27" s="46" t="s">
        <v>45</v>
      </c>
      <c r="D27" s="47" t="s">
        <v>84</v>
      </c>
      <c r="E27" s="47">
        <v>2</v>
      </c>
      <c r="F27" s="13" t="s">
        <v>28</v>
      </c>
      <c r="G27" s="64"/>
      <c r="H27" s="47" t="s">
        <v>84</v>
      </c>
      <c r="I27" s="64">
        <v>1.95</v>
      </c>
      <c r="J27" s="247"/>
    </row>
    <row r="28" spans="1:10" s="282" customFormat="1" ht="30" customHeight="1">
      <c r="A28" s="44" t="s">
        <v>86</v>
      </c>
      <c r="B28" s="44" t="s">
        <v>87</v>
      </c>
      <c r="C28" s="86"/>
      <c r="D28" s="57" t="s">
        <v>88</v>
      </c>
      <c r="E28" s="87">
        <f>SUM(E29:E31)</f>
        <v>50.75</v>
      </c>
      <c r="F28" s="108"/>
      <c r="G28" s="68"/>
      <c r="H28" s="57" t="s">
        <v>89</v>
      </c>
      <c r="I28" s="68">
        <v>52.25</v>
      </c>
      <c r="J28" s="247"/>
    </row>
    <row r="29" spans="1:10" ht="30" customHeight="1">
      <c r="A29" s="86">
        <v>1</v>
      </c>
      <c r="B29" s="45" t="s">
        <v>90</v>
      </c>
      <c r="C29" s="46" t="s">
        <v>45</v>
      </c>
      <c r="D29" s="45" t="s">
        <v>91</v>
      </c>
      <c r="E29" s="45">
        <v>21</v>
      </c>
      <c r="F29" s="13" t="s">
        <v>28</v>
      </c>
      <c r="G29" s="64"/>
      <c r="H29" s="45" t="s">
        <v>92</v>
      </c>
      <c r="I29" s="64">
        <v>20.8</v>
      </c>
      <c r="J29" s="247"/>
    </row>
    <row r="30" spans="1:10" ht="30" customHeight="1">
      <c r="A30" s="86">
        <v>2</v>
      </c>
      <c r="B30" s="45" t="s">
        <v>93</v>
      </c>
      <c r="C30" s="46" t="s">
        <v>45</v>
      </c>
      <c r="D30" s="45" t="s">
        <v>91</v>
      </c>
      <c r="E30" s="45">
        <v>21</v>
      </c>
      <c r="F30" s="13" t="s">
        <v>28</v>
      </c>
      <c r="G30" s="64"/>
      <c r="H30" s="45" t="s">
        <v>94</v>
      </c>
      <c r="I30" s="64">
        <v>22.7</v>
      </c>
      <c r="J30" s="247"/>
    </row>
    <row r="31" spans="1:10" ht="30" customHeight="1">
      <c r="A31" s="86">
        <v>3</v>
      </c>
      <c r="B31" s="45" t="s">
        <v>95</v>
      </c>
      <c r="C31" s="46" t="s">
        <v>45</v>
      </c>
      <c r="D31" s="45" t="s">
        <v>96</v>
      </c>
      <c r="E31" s="45">
        <v>8.75</v>
      </c>
      <c r="F31" s="13" t="s">
        <v>28</v>
      </c>
      <c r="G31" s="64"/>
      <c r="H31" s="45" t="s">
        <v>97</v>
      </c>
      <c r="I31" s="64">
        <v>8.75</v>
      </c>
      <c r="J31" s="247"/>
    </row>
    <row r="32" spans="1:10" ht="30" customHeight="1">
      <c r="A32" s="44" t="s">
        <v>98</v>
      </c>
      <c r="B32" s="44" t="s">
        <v>99</v>
      </c>
      <c r="C32" s="300"/>
      <c r="D32" s="300"/>
      <c r="E32" s="301">
        <f>SUM(E33:E36)</f>
        <v>21.1</v>
      </c>
      <c r="F32" s="74"/>
      <c r="G32" s="64"/>
      <c r="H32" s="64"/>
      <c r="I32" s="68">
        <f>I33+I34+I35+I36</f>
        <v>20.339999999999996</v>
      </c>
      <c r="J32" s="247"/>
    </row>
    <row r="33" spans="1:10" ht="30" customHeight="1">
      <c r="A33" s="44">
        <v>1</v>
      </c>
      <c r="B33" s="61" t="s">
        <v>100</v>
      </c>
      <c r="C33" s="44" t="s">
        <v>101</v>
      </c>
      <c r="D33" s="61" t="s">
        <v>102</v>
      </c>
      <c r="E33" s="61">
        <v>5</v>
      </c>
      <c r="F33" s="13" t="s">
        <v>28</v>
      </c>
      <c r="G33" s="64"/>
      <c r="H33" s="61" t="s">
        <v>102</v>
      </c>
      <c r="I33" s="64">
        <v>4.56</v>
      </c>
      <c r="J33" s="247"/>
    </row>
    <row r="34" spans="1:10" ht="30" customHeight="1">
      <c r="A34" s="44">
        <v>2</v>
      </c>
      <c r="B34" s="61" t="s">
        <v>103</v>
      </c>
      <c r="C34" s="44" t="s">
        <v>101</v>
      </c>
      <c r="D34" s="61" t="s">
        <v>102</v>
      </c>
      <c r="E34" s="61">
        <v>5</v>
      </c>
      <c r="F34" s="13" t="s">
        <v>28</v>
      </c>
      <c r="G34" s="64"/>
      <c r="H34" s="61" t="s">
        <v>102</v>
      </c>
      <c r="I34" s="64">
        <v>4.68</v>
      </c>
      <c r="J34" s="247"/>
    </row>
    <row r="35" spans="1:10" ht="30" customHeight="1">
      <c r="A35" s="44">
        <v>3</v>
      </c>
      <c r="B35" s="247" t="s">
        <v>104</v>
      </c>
      <c r="C35" s="302" t="s">
        <v>105</v>
      </c>
      <c r="D35" s="46" t="s">
        <v>106</v>
      </c>
      <c r="E35" s="302">
        <v>7.6</v>
      </c>
      <c r="F35" s="13" t="s">
        <v>28</v>
      </c>
      <c r="G35" s="64"/>
      <c r="H35" s="64" t="s">
        <v>107</v>
      </c>
      <c r="I35" s="64">
        <v>7.6</v>
      </c>
      <c r="J35" s="247"/>
    </row>
    <row r="36" spans="1:10" ht="30" customHeight="1">
      <c r="A36" s="44">
        <v>4</v>
      </c>
      <c r="B36" s="247" t="s">
        <v>104</v>
      </c>
      <c r="C36" s="302" t="s">
        <v>105</v>
      </c>
      <c r="D36" s="45" t="s">
        <v>108</v>
      </c>
      <c r="E36" s="302">
        <v>3.5</v>
      </c>
      <c r="F36" s="13" t="s">
        <v>28</v>
      </c>
      <c r="G36" s="64"/>
      <c r="H36" s="64" t="s">
        <v>109</v>
      </c>
      <c r="I36" s="64">
        <v>3.5</v>
      </c>
      <c r="J36" s="247"/>
    </row>
    <row r="37" spans="1:10" ht="30" customHeight="1">
      <c r="A37" s="44" t="s">
        <v>110</v>
      </c>
      <c r="B37" s="44" t="s">
        <v>111</v>
      </c>
      <c r="C37" s="86"/>
      <c r="D37" s="86"/>
      <c r="E37" s="87">
        <f>SUM(E38:E40)</f>
        <v>31.65</v>
      </c>
      <c r="F37" s="13"/>
      <c r="G37" s="64"/>
      <c r="H37" s="64"/>
      <c r="I37" s="68">
        <v>31.65</v>
      </c>
      <c r="J37" s="247"/>
    </row>
    <row r="38" spans="1:10" ht="30" customHeight="1">
      <c r="A38" s="44">
        <v>1</v>
      </c>
      <c r="B38" s="61" t="s">
        <v>112</v>
      </c>
      <c r="C38" s="61" t="s">
        <v>113</v>
      </c>
      <c r="D38" s="303" t="s">
        <v>114</v>
      </c>
      <c r="E38" s="303">
        <v>2.4</v>
      </c>
      <c r="F38" s="13" t="s">
        <v>28</v>
      </c>
      <c r="G38" s="64"/>
      <c r="H38" s="303" t="s">
        <v>114</v>
      </c>
      <c r="I38" s="303">
        <v>2.4</v>
      </c>
      <c r="J38" s="247"/>
    </row>
    <row r="39" spans="1:10" ht="30" customHeight="1">
      <c r="A39" s="44">
        <v>2</v>
      </c>
      <c r="B39" s="61" t="s">
        <v>115</v>
      </c>
      <c r="C39" s="61" t="s">
        <v>113</v>
      </c>
      <c r="D39" s="303" t="s">
        <v>116</v>
      </c>
      <c r="E39" s="303">
        <v>6.75</v>
      </c>
      <c r="F39" s="13" t="s">
        <v>28</v>
      </c>
      <c r="G39" s="64"/>
      <c r="H39" s="303" t="s">
        <v>116</v>
      </c>
      <c r="I39" s="303">
        <v>6.75</v>
      </c>
      <c r="J39" s="247"/>
    </row>
    <row r="40" spans="1:10" ht="30" customHeight="1">
      <c r="A40" s="44">
        <v>3</v>
      </c>
      <c r="B40" s="61" t="s">
        <v>117</v>
      </c>
      <c r="C40" s="61" t="s">
        <v>113</v>
      </c>
      <c r="D40" s="303" t="s">
        <v>118</v>
      </c>
      <c r="E40" s="303">
        <v>22.5</v>
      </c>
      <c r="F40" s="13" t="s">
        <v>28</v>
      </c>
      <c r="G40" s="64"/>
      <c r="H40" s="303" t="s">
        <v>118</v>
      </c>
      <c r="I40" s="303">
        <v>22.5</v>
      </c>
      <c r="J40" s="247"/>
    </row>
    <row r="41" spans="1:10" ht="30" customHeight="1">
      <c r="A41" s="44" t="s">
        <v>119</v>
      </c>
      <c r="B41" s="44" t="s">
        <v>120</v>
      </c>
      <c r="C41" s="86"/>
      <c r="D41" s="83" t="s">
        <v>121</v>
      </c>
      <c r="E41" s="87">
        <f>SUM(E42:E42)</f>
        <v>120</v>
      </c>
      <c r="F41" s="108"/>
      <c r="G41" s="68"/>
      <c r="H41" s="83" t="s">
        <v>121</v>
      </c>
      <c r="I41" s="68">
        <v>99.24</v>
      </c>
      <c r="J41" s="247"/>
    </row>
    <row r="42" spans="1:10" s="284" customFormat="1" ht="30" customHeight="1">
      <c r="A42" s="304">
        <v>1</v>
      </c>
      <c r="B42" s="45" t="s">
        <v>122</v>
      </c>
      <c r="C42" s="46" t="s">
        <v>45</v>
      </c>
      <c r="D42" s="47" t="s">
        <v>121</v>
      </c>
      <c r="E42" s="47">
        <v>120</v>
      </c>
      <c r="F42" s="13" t="s">
        <v>28</v>
      </c>
      <c r="G42" s="64"/>
      <c r="H42" s="47" t="s">
        <v>121</v>
      </c>
      <c r="I42" s="64">
        <v>99.24</v>
      </c>
      <c r="J42" s="247"/>
    </row>
    <row r="43" spans="1:10" ht="30" customHeight="1">
      <c r="A43" s="44" t="s">
        <v>123</v>
      </c>
      <c r="B43" s="44" t="s">
        <v>124</v>
      </c>
      <c r="C43" s="46" t="s">
        <v>45</v>
      </c>
      <c r="D43" s="57" t="s">
        <v>125</v>
      </c>
      <c r="E43" s="87">
        <v>18</v>
      </c>
      <c r="F43" s="13" t="s">
        <v>28</v>
      </c>
      <c r="G43" s="64"/>
      <c r="H43" s="57" t="s">
        <v>125</v>
      </c>
      <c r="I43" s="87">
        <v>18</v>
      </c>
      <c r="J43" s="247"/>
    </row>
    <row r="44" spans="1:10" ht="30" customHeight="1">
      <c r="A44" s="44" t="s">
        <v>126</v>
      </c>
      <c r="B44" s="44" t="s">
        <v>127</v>
      </c>
      <c r="C44" s="46" t="s">
        <v>45</v>
      </c>
      <c r="D44" s="57" t="s">
        <v>128</v>
      </c>
      <c r="E44" s="87">
        <v>15.12</v>
      </c>
      <c r="F44" s="13" t="s">
        <v>28</v>
      </c>
      <c r="G44" s="64"/>
      <c r="H44" s="57" t="s">
        <v>128</v>
      </c>
      <c r="I44" s="87">
        <v>15.12</v>
      </c>
      <c r="J44" s="247"/>
    </row>
  </sheetData>
  <sheetProtection/>
  <mergeCells count="10">
    <mergeCell ref="A1:J1"/>
    <mergeCell ref="F2:G2"/>
    <mergeCell ref="A2:A3"/>
    <mergeCell ref="B2:B3"/>
    <mergeCell ref="C2:C3"/>
    <mergeCell ref="D2:D3"/>
    <mergeCell ref="E2:E3"/>
    <mergeCell ref="H2:H3"/>
    <mergeCell ref="I2:I3"/>
    <mergeCell ref="J2:J3"/>
  </mergeCells>
  <printOptions horizontalCentered="1"/>
  <pageMargins left="0.39305555555555555" right="0.39305555555555555" top="0.7868055555555555" bottom="0.5118055555555555" header="0.275" footer="0.5"/>
  <pageSetup fitToHeight="0" fitToWidth="1" horizontalDpi="600" verticalDpi="600" orientation="landscape" paperSize="9"/>
  <ignoredErrors>
    <ignoredError sqref="E4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27"/>
  <sheetViews>
    <sheetView zoomScale="130" zoomScaleNormal="130" zoomScaleSheetLayoutView="100" workbookViewId="0" topLeftCell="A1">
      <selection activeCell="F17" sqref="F17"/>
    </sheetView>
  </sheetViews>
  <sheetFormatPr defaultColWidth="9.00390625" defaultRowHeight="14.25"/>
  <cols>
    <col min="1" max="1" width="5.75390625" style="0" customWidth="1"/>
    <col min="2" max="2" width="23.50390625" style="0" customWidth="1"/>
    <col min="3" max="3" width="18.50390625" style="0" customWidth="1"/>
    <col min="4" max="4" width="16.875" style="0" customWidth="1"/>
    <col min="5" max="5" width="8.375" style="0" customWidth="1"/>
    <col min="6" max="7" width="8.75390625" style="0" bestFit="1" customWidth="1"/>
    <col min="8" max="8" width="16.625" style="0" customWidth="1"/>
    <col min="9" max="9" width="8.375" style="0" customWidth="1"/>
    <col min="10" max="10" width="11.625" style="0" customWidth="1"/>
  </cols>
  <sheetData>
    <row r="1" spans="1:10" ht="45" customHeight="1">
      <c r="A1" s="3" t="s">
        <v>129</v>
      </c>
      <c r="B1" s="3"/>
      <c r="C1" s="3"/>
      <c r="D1" s="3"/>
      <c r="E1" s="3"/>
      <c r="F1" s="3"/>
      <c r="G1" s="3"/>
      <c r="H1" s="3"/>
      <c r="I1" s="3"/>
      <c r="J1" s="3"/>
    </row>
    <row r="2" spans="1:10" ht="30" customHeight="1">
      <c r="A2" s="38" t="s">
        <v>1</v>
      </c>
      <c r="B2" s="15" t="s">
        <v>22</v>
      </c>
      <c r="C2" s="15" t="s">
        <v>23</v>
      </c>
      <c r="D2" s="38" t="s">
        <v>130</v>
      </c>
      <c r="E2" s="38" t="s">
        <v>4</v>
      </c>
      <c r="F2" s="15" t="s">
        <v>25</v>
      </c>
      <c r="G2" s="15"/>
      <c r="H2" s="56" t="s">
        <v>131</v>
      </c>
      <c r="I2" s="56" t="s">
        <v>132</v>
      </c>
      <c r="J2" s="15" t="s">
        <v>7</v>
      </c>
    </row>
    <row r="3" spans="1:10" ht="30" customHeight="1">
      <c r="A3" s="38"/>
      <c r="B3" s="15"/>
      <c r="C3" s="15"/>
      <c r="D3" s="15"/>
      <c r="E3" s="38"/>
      <c r="F3" s="15" t="s">
        <v>28</v>
      </c>
      <c r="G3" s="15" t="s">
        <v>29</v>
      </c>
      <c r="H3" s="43"/>
      <c r="I3" s="43"/>
      <c r="J3" s="15"/>
    </row>
    <row r="4" spans="1:10" ht="30" customHeight="1">
      <c r="A4" s="56"/>
      <c r="B4" s="43" t="s">
        <v>8</v>
      </c>
      <c r="C4" s="15"/>
      <c r="D4" s="15"/>
      <c r="E4" s="43">
        <f>E5+E9+E11+E15+E17+E19+E22+E26+E27</f>
        <v>409.40000000000003</v>
      </c>
      <c r="F4" s="43"/>
      <c r="G4" s="43"/>
      <c r="H4" s="43"/>
      <c r="I4" s="43">
        <f>I5+I9+I11+I15+I17+I19+I22+I26+I27</f>
        <v>318.04999999999995</v>
      </c>
      <c r="J4" s="43"/>
    </row>
    <row r="5" spans="1:10" ht="30" customHeight="1">
      <c r="A5" s="279" t="s">
        <v>30</v>
      </c>
      <c r="B5" s="279" t="s">
        <v>39</v>
      </c>
      <c r="C5" s="47"/>
      <c r="D5" s="82" t="s">
        <v>133</v>
      </c>
      <c r="E5" s="83">
        <v>90</v>
      </c>
      <c r="F5" s="15"/>
      <c r="G5" s="15"/>
      <c r="H5" s="280" t="s">
        <v>134</v>
      </c>
      <c r="I5" s="119">
        <v>42.65</v>
      </c>
      <c r="J5" s="74"/>
    </row>
    <row r="6" spans="1:11" ht="30" customHeight="1">
      <c r="A6" s="84">
        <v>1</v>
      </c>
      <c r="B6" s="45" t="s">
        <v>135</v>
      </c>
      <c r="C6" s="46" t="s">
        <v>136</v>
      </c>
      <c r="D6" s="45" t="s">
        <v>137</v>
      </c>
      <c r="E6" s="45">
        <v>67.5</v>
      </c>
      <c r="F6" s="62" t="s">
        <v>28</v>
      </c>
      <c r="G6" s="85"/>
      <c r="H6" s="281" t="s">
        <v>134</v>
      </c>
      <c r="I6" s="45">
        <v>33.36</v>
      </c>
      <c r="J6" s="74"/>
      <c r="K6" s="282"/>
    </row>
    <row r="7" spans="1:11" ht="30" customHeight="1">
      <c r="A7" s="84">
        <v>2</v>
      </c>
      <c r="B7" s="45" t="s">
        <v>138</v>
      </c>
      <c r="C7" s="46" t="s">
        <v>45</v>
      </c>
      <c r="D7" s="45" t="s">
        <v>139</v>
      </c>
      <c r="E7" s="45">
        <v>17.5</v>
      </c>
      <c r="F7" s="62" t="s">
        <v>28</v>
      </c>
      <c r="G7" s="64"/>
      <c r="H7" s="281" t="s">
        <v>134</v>
      </c>
      <c r="I7" s="45">
        <v>6.73</v>
      </c>
      <c r="J7" s="74"/>
      <c r="K7" s="282"/>
    </row>
    <row r="8" spans="1:10" ht="37.5" customHeight="1">
      <c r="A8" s="84">
        <v>3</v>
      </c>
      <c r="B8" s="45" t="s">
        <v>140</v>
      </c>
      <c r="C8" s="46" t="s">
        <v>141</v>
      </c>
      <c r="D8" s="45" t="s">
        <v>91</v>
      </c>
      <c r="E8" s="45">
        <v>5</v>
      </c>
      <c r="F8" s="62" t="s">
        <v>28</v>
      </c>
      <c r="G8" s="64"/>
      <c r="H8" s="281" t="s">
        <v>134</v>
      </c>
      <c r="I8" s="45">
        <v>2.56</v>
      </c>
      <c r="J8" s="74"/>
    </row>
    <row r="9" spans="1:11" ht="30" customHeight="1">
      <c r="A9" s="57" t="s">
        <v>142</v>
      </c>
      <c r="B9" s="111" t="s">
        <v>143</v>
      </c>
      <c r="C9" s="112"/>
      <c r="D9" s="111" t="s">
        <v>144</v>
      </c>
      <c r="E9" s="111">
        <v>65</v>
      </c>
      <c r="F9" s="64"/>
      <c r="G9" s="64"/>
      <c r="H9" s="57" t="s">
        <v>144</v>
      </c>
      <c r="I9" s="87">
        <v>41.9</v>
      </c>
      <c r="J9" s="86"/>
      <c r="K9" s="282"/>
    </row>
    <row r="10" spans="1:11" ht="30" customHeight="1">
      <c r="A10" s="86">
        <v>1</v>
      </c>
      <c r="B10" s="51" t="s">
        <v>145</v>
      </c>
      <c r="C10" s="112" t="s">
        <v>146</v>
      </c>
      <c r="D10" s="45" t="s">
        <v>144</v>
      </c>
      <c r="E10" s="51">
        <v>65</v>
      </c>
      <c r="F10" s="62" t="s">
        <v>28</v>
      </c>
      <c r="G10" s="64"/>
      <c r="H10" s="44" t="s">
        <v>144</v>
      </c>
      <c r="I10" s="86">
        <v>41.9</v>
      </c>
      <c r="J10" s="86"/>
      <c r="K10" s="282"/>
    </row>
    <row r="11" spans="1:11" ht="30" customHeight="1">
      <c r="A11" s="57" t="s">
        <v>56</v>
      </c>
      <c r="B11" s="57" t="s">
        <v>57</v>
      </c>
      <c r="C11" s="46"/>
      <c r="D11" s="57" t="s">
        <v>147</v>
      </c>
      <c r="E11" s="87">
        <v>65</v>
      </c>
      <c r="F11" s="64"/>
      <c r="G11" s="64"/>
      <c r="H11" s="57" t="s">
        <v>147</v>
      </c>
      <c r="I11" s="87">
        <v>55.2</v>
      </c>
      <c r="J11" s="86"/>
      <c r="K11" s="282"/>
    </row>
    <row r="12" spans="1:11" ht="30" customHeight="1">
      <c r="A12" s="86">
        <v>1</v>
      </c>
      <c r="B12" s="45" t="s">
        <v>148</v>
      </c>
      <c r="C12" s="46" t="s">
        <v>45</v>
      </c>
      <c r="D12" s="45" t="s">
        <v>149</v>
      </c>
      <c r="E12" s="45">
        <v>20</v>
      </c>
      <c r="F12" s="62" t="s">
        <v>28</v>
      </c>
      <c r="G12" s="64"/>
      <c r="H12" s="44" t="s">
        <v>149</v>
      </c>
      <c r="I12" s="86">
        <v>17</v>
      </c>
      <c r="J12" s="86"/>
      <c r="K12" s="282"/>
    </row>
    <row r="13" spans="1:11" ht="30" customHeight="1">
      <c r="A13" s="86">
        <v>2</v>
      </c>
      <c r="B13" s="45" t="s">
        <v>150</v>
      </c>
      <c r="C13" s="46" t="s">
        <v>45</v>
      </c>
      <c r="D13" s="45" t="s">
        <v>151</v>
      </c>
      <c r="E13" s="45">
        <v>15</v>
      </c>
      <c r="F13" s="62" t="s">
        <v>28</v>
      </c>
      <c r="G13" s="64"/>
      <c r="H13" s="44" t="s">
        <v>151</v>
      </c>
      <c r="I13" s="86">
        <v>12.7</v>
      </c>
      <c r="J13" s="86"/>
      <c r="K13" s="282"/>
    </row>
    <row r="14" spans="1:11" ht="30" customHeight="1">
      <c r="A14" s="86">
        <v>3</v>
      </c>
      <c r="B14" s="45" t="s">
        <v>152</v>
      </c>
      <c r="C14" s="46" t="s">
        <v>45</v>
      </c>
      <c r="D14" s="45" t="s">
        <v>69</v>
      </c>
      <c r="E14" s="45">
        <v>30</v>
      </c>
      <c r="F14" s="62" t="s">
        <v>28</v>
      </c>
      <c r="G14" s="64"/>
      <c r="H14" s="44" t="s">
        <v>69</v>
      </c>
      <c r="I14" s="86">
        <v>25.5</v>
      </c>
      <c r="J14" s="86"/>
      <c r="K14" s="282"/>
    </row>
    <row r="15" spans="1:11" ht="30" customHeight="1">
      <c r="A15" s="57" t="s">
        <v>73</v>
      </c>
      <c r="B15" s="57" t="s">
        <v>153</v>
      </c>
      <c r="C15" s="86"/>
      <c r="D15" s="82" t="s">
        <v>154</v>
      </c>
      <c r="E15" s="87">
        <v>10</v>
      </c>
      <c r="F15" s="108"/>
      <c r="G15" s="68"/>
      <c r="H15" s="82" t="s">
        <v>154</v>
      </c>
      <c r="I15" s="87">
        <v>8</v>
      </c>
      <c r="J15" s="86"/>
      <c r="K15" s="282"/>
    </row>
    <row r="16" spans="1:11" ht="30" customHeight="1">
      <c r="A16" s="86">
        <v>1</v>
      </c>
      <c r="B16" s="44" t="s">
        <v>155</v>
      </c>
      <c r="C16" s="46" t="s">
        <v>45</v>
      </c>
      <c r="D16" s="45" t="s">
        <v>154</v>
      </c>
      <c r="E16" s="45">
        <v>10</v>
      </c>
      <c r="F16" s="62" t="s">
        <v>28</v>
      </c>
      <c r="G16" s="64"/>
      <c r="H16" s="45" t="s">
        <v>154</v>
      </c>
      <c r="I16" s="86">
        <v>8</v>
      </c>
      <c r="J16" s="86"/>
      <c r="K16" s="282"/>
    </row>
    <row r="17" spans="1:11" ht="30" customHeight="1">
      <c r="A17" s="57" t="s">
        <v>82</v>
      </c>
      <c r="B17" s="57" t="s">
        <v>87</v>
      </c>
      <c r="C17" s="86"/>
      <c r="D17" s="82" t="s">
        <v>91</v>
      </c>
      <c r="E17" s="87">
        <v>21</v>
      </c>
      <c r="F17" s="74"/>
      <c r="G17" s="64"/>
      <c r="H17" s="57" t="s">
        <v>91</v>
      </c>
      <c r="I17" s="87">
        <v>19.7</v>
      </c>
      <c r="J17" s="86"/>
      <c r="K17" s="282"/>
    </row>
    <row r="18" spans="1:11" ht="39" customHeight="1">
      <c r="A18" s="86">
        <v>1</v>
      </c>
      <c r="B18" s="45" t="s">
        <v>156</v>
      </c>
      <c r="C18" s="46" t="s">
        <v>45</v>
      </c>
      <c r="D18" s="45" t="s">
        <v>91</v>
      </c>
      <c r="E18" s="45">
        <v>21</v>
      </c>
      <c r="F18" s="62" t="s">
        <v>28</v>
      </c>
      <c r="G18" s="64"/>
      <c r="H18" s="44" t="s">
        <v>91</v>
      </c>
      <c r="I18" s="86">
        <v>19.7</v>
      </c>
      <c r="J18" s="86"/>
      <c r="K18" s="282"/>
    </row>
    <row r="19" spans="1:10" s="278" customFormat="1" ht="30" customHeight="1">
      <c r="A19" s="57" t="s">
        <v>86</v>
      </c>
      <c r="B19" s="57" t="s">
        <v>157</v>
      </c>
      <c r="C19" s="44"/>
      <c r="D19" s="57" t="s">
        <v>158</v>
      </c>
      <c r="E19" s="87">
        <v>100</v>
      </c>
      <c r="F19" s="74"/>
      <c r="G19" s="64"/>
      <c r="H19" s="57" t="s">
        <v>158</v>
      </c>
      <c r="I19" s="87">
        <v>97.72</v>
      </c>
      <c r="J19" s="86"/>
    </row>
    <row r="20" spans="1:10" s="278" customFormat="1" ht="30" customHeight="1">
      <c r="A20" s="44">
        <v>1</v>
      </c>
      <c r="B20" s="44" t="s">
        <v>159</v>
      </c>
      <c r="C20" s="44" t="s">
        <v>146</v>
      </c>
      <c r="D20" s="44" t="s">
        <v>160</v>
      </c>
      <c r="E20" s="86">
        <v>90</v>
      </c>
      <c r="F20" s="62" t="s">
        <v>28</v>
      </c>
      <c r="G20" s="68"/>
      <c r="H20" s="44" t="s">
        <v>160</v>
      </c>
      <c r="I20" s="86">
        <v>89.92</v>
      </c>
      <c r="J20" s="86"/>
    </row>
    <row r="21" spans="1:10" s="278" customFormat="1" ht="30" customHeight="1">
      <c r="A21" s="86">
        <v>2</v>
      </c>
      <c r="B21" s="45" t="s">
        <v>161</v>
      </c>
      <c r="C21" s="46" t="s">
        <v>45</v>
      </c>
      <c r="D21" s="88" t="s">
        <v>162</v>
      </c>
      <c r="E21" s="88">
        <v>10</v>
      </c>
      <c r="F21" s="62" t="s">
        <v>28</v>
      </c>
      <c r="G21" s="64"/>
      <c r="H21" s="44" t="s">
        <v>162</v>
      </c>
      <c r="I21" s="86">
        <v>7.8</v>
      </c>
      <c r="J21" s="86"/>
    </row>
    <row r="22" spans="1:10" s="278" customFormat="1" ht="30" customHeight="1">
      <c r="A22" s="57" t="s">
        <v>98</v>
      </c>
      <c r="B22" s="57" t="s">
        <v>111</v>
      </c>
      <c r="C22" s="86"/>
      <c r="D22" s="86"/>
      <c r="E22" s="87">
        <v>54.8</v>
      </c>
      <c r="F22" s="194"/>
      <c r="G22" s="77"/>
      <c r="H22" s="57"/>
      <c r="I22" s="87">
        <v>49.28</v>
      </c>
      <c r="J22" s="86"/>
    </row>
    <row r="23" spans="1:11" ht="30" customHeight="1">
      <c r="A23" s="86">
        <v>1</v>
      </c>
      <c r="B23" s="45" t="s">
        <v>163</v>
      </c>
      <c r="C23" s="46" t="s">
        <v>164</v>
      </c>
      <c r="D23" s="44" t="s">
        <v>165</v>
      </c>
      <c r="E23" s="86">
        <v>52.7</v>
      </c>
      <c r="F23" s="62" t="s">
        <v>28</v>
      </c>
      <c r="G23" s="77"/>
      <c r="H23" s="71" t="s">
        <v>166</v>
      </c>
      <c r="I23" s="133">
        <v>49.28</v>
      </c>
      <c r="J23" s="86"/>
      <c r="K23" s="282"/>
    </row>
    <row r="24" spans="1:11" ht="30" customHeight="1">
      <c r="A24" s="86">
        <v>2</v>
      </c>
      <c r="B24" s="45" t="s">
        <v>167</v>
      </c>
      <c r="C24" s="46" t="s">
        <v>164</v>
      </c>
      <c r="D24" s="44" t="s">
        <v>168</v>
      </c>
      <c r="E24" s="86">
        <v>1.2</v>
      </c>
      <c r="F24" s="62" t="s">
        <v>28</v>
      </c>
      <c r="G24" s="64"/>
      <c r="H24" s="157"/>
      <c r="I24" s="134"/>
      <c r="J24" s="86"/>
      <c r="K24" s="282"/>
    </row>
    <row r="25" spans="1:11" ht="30" customHeight="1">
      <c r="A25" s="86">
        <v>3</v>
      </c>
      <c r="B25" s="45" t="s">
        <v>169</v>
      </c>
      <c r="C25" s="46" t="s">
        <v>45</v>
      </c>
      <c r="D25" s="44" t="s">
        <v>170</v>
      </c>
      <c r="E25" s="86">
        <v>0.9</v>
      </c>
      <c r="F25" s="62" t="s">
        <v>28</v>
      </c>
      <c r="G25" s="64"/>
      <c r="H25" s="162"/>
      <c r="I25" s="135"/>
      <c r="J25" s="86"/>
      <c r="K25" s="282"/>
    </row>
    <row r="26" spans="1:10" ht="30" customHeight="1">
      <c r="A26" s="57" t="s">
        <v>110</v>
      </c>
      <c r="B26" s="57" t="s">
        <v>124</v>
      </c>
      <c r="C26" s="46" t="s">
        <v>45</v>
      </c>
      <c r="D26" s="57" t="s">
        <v>171</v>
      </c>
      <c r="E26" s="87">
        <v>2.88</v>
      </c>
      <c r="F26" s="62" t="s">
        <v>28</v>
      </c>
      <c r="G26" s="64"/>
      <c r="H26" s="57" t="s">
        <v>171</v>
      </c>
      <c r="I26" s="87">
        <v>2.88</v>
      </c>
      <c r="J26" s="86"/>
    </row>
    <row r="27" spans="1:10" ht="30" customHeight="1">
      <c r="A27" s="57" t="s">
        <v>172</v>
      </c>
      <c r="B27" s="57" t="s">
        <v>173</v>
      </c>
      <c r="C27" s="46" t="s">
        <v>45</v>
      </c>
      <c r="D27" s="57" t="s">
        <v>174</v>
      </c>
      <c r="E27" s="87">
        <v>0.72</v>
      </c>
      <c r="F27" s="62" t="s">
        <v>28</v>
      </c>
      <c r="G27" s="64"/>
      <c r="H27" s="57" t="s">
        <v>174</v>
      </c>
      <c r="I27" s="87">
        <v>0.72</v>
      </c>
      <c r="J27" s="86"/>
    </row>
  </sheetData>
  <sheetProtection/>
  <mergeCells count="12">
    <mergeCell ref="A1:J1"/>
    <mergeCell ref="F2:G2"/>
    <mergeCell ref="A2:A3"/>
    <mergeCell ref="B2:B3"/>
    <mergeCell ref="C2:C3"/>
    <mergeCell ref="D2:D3"/>
    <mergeCell ref="E2:E3"/>
    <mergeCell ref="H2:H3"/>
    <mergeCell ref="H23:H25"/>
    <mergeCell ref="I2:I3"/>
    <mergeCell ref="I23:I25"/>
    <mergeCell ref="J2:J3"/>
  </mergeCells>
  <printOptions horizontalCentered="1"/>
  <pageMargins left="0.39305555555555555" right="0.39305555555555555" top="0.7868055555555555" bottom="0.7868055555555555" header="0.5" footer="0.5"/>
  <pageSetup fitToHeight="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31"/>
  <sheetViews>
    <sheetView zoomScale="130" zoomScaleNormal="130" zoomScaleSheetLayoutView="100" workbookViewId="0" topLeftCell="A1">
      <selection activeCell="H10" sqref="H10"/>
    </sheetView>
  </sheetViews>
  <sheetFormatPr defaultColWidth="8.125" defaultRowHeight="14.25"/>
  <cols>
    <col min="1" max="1" width="5.125" style="257" customWidth="1"/>
    <col min="2" max="2" width="16.875" style="260" customWidth="1"/>
    <col min="3" max="3" width="19.625" style="260" customWidth="1"/>
    <col min="4" max="4" width="14.125" style="260" customWidth="1"/>
    <col min="5" max="5" width="8.625" style="260" customWidth="1"/>
    <col min="6" max="6" width="8.75390625" style="0" bestFit="1" customWidth="1"/>
    <col min="7" max="7" width="7.375" style="0" customWidth="1"/>
    <col min="8" max="8" width="12.25390625" style="260" customWidth="1"/>
    <col min="9" max="9" width="9.625" style="260" customWidth="1"/>
    <col min="10" max="10" width="11.25390625" style="257" customWidth="1"/>
    <col min="11" max="16384" width="8.125" style="257" customWidth="1"/>
  </cols>
  <sheetData>
    <row r="1" spans="1:10" s="257" customFormat="1" ht="30.75" customHeight="1">
      <c r="A1" s="261" t="s">
        <v>175</v>
      </c>
      <c r="B1" s="262"/>
      <c r="C1" s="262"/>
      <c r="D1" s="262"/>
      <c r="E1" s="262"/>
      <c r="F1" s="3"/>
      <c r="G1" s="3"/>
      <c r="H1" s="262"/>
      <c r="I1" s="262"/>
      <c r="J1" s="261"/>
    </row>
    <row r="2" spans="1:10" s="257" customFormat="1" ht="30" customHeight="1">
      <c r="A2" s="82" t="s">
        <v>1</v>
      </c>
      <c r="B2" s="82" t="s">
        <v>22</v>
      </c>
      <c r="C2" s="82" t="s">
        <v>23</v>
      </c>
      <c r="D2" s="82" t="s">
        <v>176</v>
      </c>
      <c r="E2" s="82" t="s">
        <v>4</v>
      </c>
      <c r="F2" s="15" t="s">
        <v>25</v>
      </c>
      <c r="G2" s="15"/>
      <c r="H2" s="263" t="s">
        <v>177</v>
      </c>
      <c r="I2" s="82" t="s">
        <v>178</v>
      </c>
      <c r="J2" s="274" t="s">
        <v>7</v>
      </c>
    </row>
    <row r="3" spans="1:10" s="257" customFormat="1" ht="30" customHeight="1">
      <c r="A3" s="82"/>
      <c r="B3" s="82"/>
      <c r="C3" s="82"/>
      <c r="D3" s="82"/>
      <c r="E3" s="82"/>
      <c r="F3" s="15" t="s">
        <v>28</v>
      </c>
      <c r="G3" s="15" t="s">
        <v>29</v>
      </c>
      <c r="H3" s="264"/>
      <c r="I3" s="82"/>
      <c r="J3" s="274"/>
    </row>
    <row r="4" spans="1:10" s="257" customFormat="1" ht="30" customHeight="1">
      <c r="A4" s="111"/>
      <c r="B4" s="82" t="s">
        <v>8</v>
      </c>
      <c r="C4" s="82"/>
      <c r="D4" s="82"/>
      <c r="E4" s="111">
        <f>E5+E8+E13+E15+E17+E19+E21+E28+E30+E31</f>
        <v>327.89</v>
      </c>
      <c r="F4" s="111"/>
      <c r="G4" s="111"/>
      <c r="H4" s="111"/>
      <c r="I4" s="275">
        <f>I5+I8+I13+I15+I17+I19+I21+I28+I30+I31</f>
        <v>322.4816</v>
      </c>
      <c r="J4" s="276"/>
    </row>
    <row r="5" spans="1:10" s="258" customFormat="1" ht="30" customHeight="1">
      <c r="A5" s="81" t="s">
        <v>30</v>
      </c>
      <c r="B5" s="82" t="s">
        <v>39</v>
      </c>
      <c r="C5" s="47"/>
      <c r="D5" s="82" t="s">
        <v>179</v>
      </c>
      <c r="E5" s="83">
        <f>E6+E7</f>
        <v>25</v>
      </c>
      <c r="F5" s="15"/>
      <c r="G5" s="15"/>
      <c r="H5" s="118" t="s">
        <v>179</v>
      </c>
      <c r="I5" s="119">
        <v>25</v>
      </c>
      <c r="J5" s="74"/>
    </row>
    <row r="6" spans="1:10" s="258" customFormat="1" ht="30" customHeight="1">
      <c r="A6" s="84">
        <v>1</v>
      </c>
      <c r="B6" s="45" t="s">
        <v>180</v>
      </c>
      <c r="C6" s="46" t="s">
        <v>45</v>
      </c>
      <c r="D6" s="45" t="s">
        <v>43</v>
      </c>
      <c r="E6" s="45">
        <v>12.5</v>
      </c>
      <c r="F6" s="85" t="s">
        <v>28</v>
      </c>
      <c r="G6" s="85"/>
      <c r="H6" s="45" t="s">
        <v>43</v>
      </c>
      <c r="I6" s="45">
        <v>12.5</v>
      </c>
      <c r="J6" s="74"/>
    </row>
    <row r="7" spans="1:10" s="258" customFormat="1" ht="30" customHeight="1">
      <c r="A7" s="84">
        <v>2</v>
      </c>
      <c r="B7" s="45" t="s">
        <v>181</v>
      </c>
      <c r="C7" s="46" t="s">
        <v>45</v>
      </c>
      <c r="D7" s="45" t="s">
        <v>43</v>
      </c>
      <c r="E7" s="45">
        <v>12.5</v>
      </c>
      <c r="F7" s="85" t="s">
        <v>28</v>
      </c>
      <c r="G7" s="64"/>
      <c r="H7" s="45" t="s">
        <v>43</v>
      </c>
      <c r="I7" s="277">
        <v>12.5</v>
      </c>
      <c r="J7" s="74"/>
    </row>
    <row r="8" spans="1:10" s="258" customFormat="1" ht="30" customHeight="1">
      <c r="A8" s="57" t="s">
        <v>38</v>
      </c>
      <c r="B8" s="57" t="s">
        <v>57</v>
      </c>
      <c r="C8" s="86"/>
      <c r="D8" s="57" t="s">
        <v>182</v>
      </c>
      <c r="E8" s="87">
        <f>SUM(E9:E12)</f>
        <v>156</v>
      </c>
      <c r="F8" s="68"/>
      <c r="G8" s="68"/>
      <c r="H8" s="57" t="s">
        <v>183</v>
      </c>
      <c r="I8" s="124">
        <f>I9+I10+I11+I12</f>
        <v>151.25400000000002</v>
      </c>
      <c r="J8" s="86"/>
    </row>
    <row r="9" spans="1:10" s="258" customFormat="1" ht="30" customHeight="1">
      <c r="A9" s="86">
        <v>1</v>
      </c>
      <c r="B9" s="45" t="s">
        <v>184</v>
      </c>
      <c r="C9" s="46" t="s">
        <v>45</v>
      </c>
      <c r="D9" s="45" t="s">
        <v>185</v>
      </c>
      <c r="E9" s="45">
        <v>33</v>
      </c>
      <c r="F9" s="85" t="s">
        <v>28</v>
      </c>
      <c r="G9" s="64"/>
      <c r="H9" s="86" t="s">
        <v>186</v>
      </c>
      <c r="I9" s="86">
        <v>31.6</v>
      </c>
      <c r="J9" s="86"/>
    </row>
    <row r="10" spans="1:10" s="258" customFormat="1" ht="30" customHeight="1">
      <c r="A10" s="86">
        <v>2</v>
      </c>
      <c r="B10" s="45" t="s">
        <v>187</v>
      </c>
      <c r="C10" s="46" t="s">
        <v>45</v>
      </c>
      <c r="D10" s="45" t="s">
        <v>81</v>
      </c>
      <c r="E10" s="45">
        <v>35</v>
      </c>
      <c r="F10" s="85" t="s">
        <v>28</v>
      </c>
      <c r="G10" s="64"/>
      <c r="H10" s="86" t="s">
        <v>188</v>
      </c>
      <c r="I10" s="86">
        <v>36.604</v>
      </c>
      <c r="J10" s="86"/>
    </row>
    <row r="11" spans="1:10" s="258" customFormat="1" ht="30" customHeight="1">
      <c r="A11" s="86">
        <v>3</v>
      </c>
      <c r="B11" s="45" t="s">
        <v>189</v>
      </c>
      <c r="C11" s="46" t="s">
        <v>45</v>
      </c>
      <c r="D11" s="45" t="s">
        <v>190</v>
      </c>
      <c r="E11" s="45">
        <v>60</v>
      </c>
      <c r="F11" s="85" t="s">
        <v>28</v>
      </c>
      <c r="G11" s="64"/>
      <c r="H11" s="86" t="s">
        <v>191</v>
      </c>
      <c r="I11" s="86">
        <v>53.4</v>
      </c>
      <c r="J11" s="86"/>
    </row>
    <row r="12" spans="1:10" s="258" customFormat="1" ht="30" customHeight="1">
      <c r="A12" s="86">
        <v>4</v>
      </c>
      <c r="B12" s="45" t="s">
        <v>192</v>
      </c>
      <c r="C12" s="46" t="s">
        <v>45</v>
      </c>
      <c r="D12" s="45" t="s">
        <v>193</v>
      </c>
      <c r="E12" s="45">
        <v>28</v>
      </c>
      <c r="F12" s="85" t="s">
        <v>28</v>
      </c>
      <c r="G12" s="64"/>
      <c r="H12" s="86" t="s">
        <v>194</v>
      </c>
      <c r="I12" s="86">
        <v>29.65</v>
      </c>
      <c r="J12" s="86"/>
    </row>
    <row r="13" spans="1:10" s="258" customFormat="1" ht="30" customHeight="1">
      <c r="A13" s="57" t="s">
        <v>142</v>
      </c>
      <c r="B13" s="57" t="s">
        <v>74</v>
      </c>
      <c r="C13" s="86"/>
      <c r="D13" s="82" t="s">
        <v>195</v>
      </c>
      <c r="E13" s="87">
        <f>SUM(E14)</f>
        <v>3.6</v>
      </c>
      <c r="F13" s="68"/>
      <c r="G13" s="68"/>
      <c r="H13" s="82" t="s">
        <v>195</v>
      </c>
      <c r="I13" s="87">
        <v>3.6</v>
      </c>
      <c r="J13" s="86"/>
    </row>
    <row r="14" spans="1:10" s="258" customFormat="1" ht="30" customHeight="1">
      <c r="A14" s="86">
        <v>1</v>
      </c>
      <c r="B14" s="45" t="s">
        <v>196</v>
      </c>
      <c r="C14" s="46" t="s">
        <v>45</v>
      </c>
      <c r="D14" s="45" t="s">
        <v>195</v>
      </c>
      <c r="E14" s="45">
        <v>3.6</v>
      </c>
      <c r="F14" s="85" t="s">
        <v>28</v>
      </c>
      <c r="G14" s="64"/>
      <c r="H14" s="86" t="s">
        <v>195</v>
      </c>
      <c r="I14" s="86">
        <v>3.6</v>
      </c>
      <c r="J14" s="86"/>
    </row>
    <row r="15" spans="1:10" s="258" customFormat="1" ht="30" customHeight="1">
      <c r="A15" s="57" t="s">
        <v>56</v>
      </c>
      <c r="B15" s="57" t="s">
        <v>83</v>
      </c>
      <c r="C15" s="86"/>
      <c r="D15" s="83" t="s">
        <v>84</v>
      </c>
      <c r="E15" s="87">
        <v>2</v>
      </c>
      <c r="F15" s="68"/>
      <c r="G15" s="68"/>
      <c r="H15" s="83" t="s">
        <v>84</v>
      </c>
      <c r="I15" s="87">
        <v>2</v>
      </c>
      <c r="J15" s="86"/>
    </row>
    <row r="16" spans="1:10" s="258" customFormat="1" ht="30" customHeight="1">
      <c r="A16" s="86">
        <v>1</v>
      </c>
      <c r="B16" s="45" t="s">
        <v>197</v>
      </c>
      <c r="C16" s="46" t="s">
        <v>45</v>
      </c>
      <c r="D16" s="47" t="s">
        <v>84</v>
      </c>
      <c r="E16" s="47">
        <v>2</v>
      </c>
      <c r="F16" s="85" t="s">
        <v>28</v>
      </c>
      <c r="G16" s="68"/>
      <c r="H16" s="47" t="s">
        <v>84</v>
      </c>
      <c r="I16" s="86">
        <v>2</v>
      </c>
      <c r="J16" s="86"/>
    </row>
    <row r="17" spans="1:10" s="258" customFormat="1" ht="30" customHeight="1">
      <c r="A17" s="57" t="s">
        <v>73</v>
      </c>
      <c r="B17" s="57" t="s">
        <v>153</v>
      </c>
      <c r="C17" s="86"/>
      <c r="D17" s="82" t="s">
        <v>154</v>
      </c>
      <c r="E17" s="87">
        <v>10</v>
      </c>
      <c r="F17" s="108"/>
      <c r="G17" s="68"/>
      <c r="H17" s="82" t="s">
        <v>154</v>
      </c>
      <c r="I17" s="87">
        <v>10</v>
      </c>
      <c r="J17" s="86"/>
    </row>
    <row r="18" spans="1:10" s="258" customFormat="1" ht="30" customHeight="1">
      <c r="A18" s="86">
        <v>1</v>
      </c>
      <c r="B18" s="45" t="s">
        <v>198</v>
      </c>
      <c r="C18" s="46" t="s">
        <v>45</v>
      </c>
      <c r="D18" s="45" t="s">
        <v>154</v>
      </c>
      <c r="E18" s="45">
        <v>10</v>
      </c>
      <c r="F18" s="85" t="s">
        <v>28</v>
      </c>
      <c r="G18" s="64"/>
      <c r="H18" s="45" t="s">
        <v>154</v>
      </c>
      <c r="I18" s="86">
        <v>10</v>
      </c>
      <c r="J18" s="86"/>
    </row>
    <row r="19" spans="1:10" s="258" customFormat="1" ht="30" customHeight="1">
      <c r="A19" s="57" t="s">
        <v>82</v>
      </c>
      <c r="B19" s="57" t="s">
        <v>87</v>
      </c>
      <c r="C19" s="86"/>
      <c r="D19" s="82" t="s">
        <v>91</v>
      </c>
      <c r="E19" s="87">
        <v>21</v>
      </c>
      <c r="F19" s="108"/>
      <c r="G19" s="68"/>
      <c r="H19" s="57" t="s">
        <v>91</v>
      </c>
      <c r="I19" s="87">
        <v>21</v>
      </c>
      <c r="J19" s="86"/>
    </row>
    <row r="20" spans="1:10" s="258" customFormat="1" ht="30" customHeight="1">
      <c r="A20" s="86">
        <v>1</v>
      </c>
      <c r="B20" s="45" t="s">
        <v>199</v>
      </c>
      <c r="C20" s="46" t="s">
        <v>45</v>
      </c>
      <c r="D20" s="45" t="s">
        <v>91</v>
      </c>
      <c r="E20" s="45">
        <v>21</v>
      </c>
      <c r="F20" s="85" t="s">
        <v>28</v>
      </c>
      <c r="G20" s="68"/>
      <c r="H20" s="86" t="s">
        <v>91</v>
      </c>
      <c r="I20" s="86">
        <v>21</v>
      </c>
      <c r="J20" s="86"/>
    </row>
    <row r="21" spans="1:10" s="258" customFormat="1" ht="30" customHeight="1">
      <c r="A21" s="57" t="s">
        <v>86</v>
      </c>
      <c r="B21" s="111" t="s">
        <v>99</v>
      </c>
      <c r="C21" s="112"/>
      <c r="D21" s="51"/>
      <c r="E21" s="111">
        <f>E22+E23+E24+E26+E27</f>
        <v>97.42</v>
      </c>
      <c r="F21" s="74"/>
      <c r="G21" s="64"/>
      <c r="H21" s="86"/>
      <c r="I21" s="124">
        <f>I22+I23+I24+I26+I27</f>
        <v>96.7576</v>
      </c>
      <c r="J21" s="86"/>
    </row>
    <row r="22" spans="1:10" s="258" customFormat="1" ht="30" customHeight="1">
      <c r="A22" s="44">
        <v>1</v>
      </c>
      <c r="B22" s="51" t="s">
        <v>200</v>
      </c>
      <c r="C22" s="112" t="s">
        <v>201</v>
      </c>
      <c r="D22" s="51" t="s">
        <v>202</v>
      </c>
      <c r="E22" s="51">
        <v>80</v>
      </c>
      <c r="F22" s="85" t="s">
        <v>28</v>
      </c>
      <c r="G22" s="68"/>
      <c r="H22" s="51" t="s">
        <v>202</v>
      </c>
      <c r="I22" s="51">
        <v>80</v>
      </c>
      <c r="J22" s="86"/>
    </row>
    <row r="23" spans="1:10" s="258" customFormat="1" ht="30" customHeight="1">
      <c r="A23" s="86">
        <v>2</v>
      </c>
      <c r="B23" s="51" t="s">
        <v>203</v>
      </c>
      <c r="C23" s="112" t="s">
        <v>204</v>
      </c>
      <c r="D23" s="51" t="s">
        <v>205</v>
      </c>
      <c r="E23" s="265">
        <v>5.04</v>
      </c>
      <c r="F23" s="85" t="s">
        <v>28</v>
      </c>
      <c r="G23" s="64"/>
      <c r="H23" s="51" t="s">
        <v>205</v>
      </c>
      <c r="I23" s="86">
        <v>5.04</v>
      </c>
      <c r="J23" s="86"/>
    </row>
    <row r="24" spans="1:10" s="258" customFormat="1" ht="30" customHeight="1">
      <c r="A24" s="44">
        <v>3</v>
      </c>
      <c r="B24" s="266" t="s">
        <v>206</v>
      </c>
      <c r="C24" s="112" t="s">
        <v>204</v>
      </c>
      <c r="D24" s="51" t="s">
        <v>207</v>
      </c>
      <c r="E24" s="267">
        <v>5.04</v>
      </c>
      <c r="F24" s="268" t="s">
        <v>28</v>
      </c>
      <c r="G24" s="269"/>
      <c r="H24" s="150" t="s">
        <v>208</v>
      </c>
      <c r="I24" s="150">
        <v>4.68</v>
      </c>
      <c r="J24" s="150"/>
    </row>
    <row r="25" spans="1:10" s="258" customFormat="1" ht="30" customHeight="1">
      <c r="A25" s="86">
        <v>4</v>
      </c>
      <c r="B25" s="270"/>
      <c r="C25" s="112" t="s">
        <v>209</v>
      </c>
      <c r="D25" s="51" t="s">
        <v>210</v>
      </c>
      <c r="E25" s="271"/>
      <c r="F25" s="272"/>
      <c r="G25" s="273"/>
      <c r="H25" s="162"/>
      <c r="I25" s="162"/>
      <c r="J25" s="162"/>
    </row>
    <row r="26" spans="1:10" s="258" customFormat="1" ht="30" customHeight="1">
      <c r="A26" s="44">
        <v>5</v>
      </c>
      <c r="B26" s="51" t="s">
        <v>211</v>
      </c>
      <c r="C26" s="112" t="s">
        <v>204</v>
      </c>
      <c r="D26" s="51" t="s">
        <v>207</v>
      </c>
      <c r="E26" s="265">
        <v>3.24</v>
      </c>
      <c r="F26" s="85" t="s">
        <v>28</v>
      </c>
      <c r="G26" s="64"/>
      <c r="H26" s="86" t="s">
        <v>207</v>
      </c>
      <c r="I26" s="129">
        <v>2.9376</v>
      </c>
      <c r="J26" s="86"/>
    </row>
    <row r="27" spans="1:10" s="258" customFormat="1" ht="30" customHeight="1">
      <c r="A27" s="44">
        <v>6</v>
      </c>
      <c r="B27" s="45" t="s">
        <v>211</v>
      </c>
      <c r="C27" s="46" t="s">
        <v>45</v>
      </c>
      <c r="D27" s="88" t="s">
        <v>212</v>
      </c>
      <c r="E27" s="88">
        <v>4.1</v>
      </c>
      <c r="F27" s="85" t="s">
        <v>28</v>
      </c>
      <c r="G27" s="64"/>
      <c r="H27" s="88" t="s">
        <v>212</v>
      </c>
      <c r="I27" s="86">
        <v>4.1</v>
      </c>
      <c r="J27" s="86"/>
    </row>
    <row r="28" spans="1:10" s="258" customFormat="1" ht="30" customHeight="1">
      <c r="A28" s="57" t="s">
        <v>98</v>
      </c>
      <c r="B28" s="57" t="s">
        <v>111</v>
      </c>
      <c r="C28" s="86"/>
      <c r="D28" s="57" t="s">
        <v>213</v>
      </c>
      <c r="E28" s="87">
        <v>4.95</v>
      </c>
      <c r="F28" s="108"/>
      <c r="G28" s="68"/>
      <c r="H28" s="57" t="s">
        <v>213</v>
      </c>
      <c r="I28" s="87">
        <v>4.95</v>
      </c>
      <c r="J28" s="86"/>
    </row>
    <row r="29" spans="1:10" s="259" customFormat="1" ht="30" customHeight="1">
      <c r="A29" s="86">
        <v>1</v>
      </c>
      <c r="B29" s="45" t="s">
        <v>214</v>
      </c>
      <c r="C29" s="46" t="s">
        <v>45</v>
      </c>
      <c r="D29" s="44" t="s">
        <v>213</v>
      </c>
      <c r="E29" s="86">
        <v>4.95</v>
      </c>
      <c r="F29" s="85" t="s">
        <v>28</v>
      </c>
      <c r="G29" s="64"/>
      <c r="H29" s="44" t="s">
        <v>213</v>
      </c>
      <c r="I29" s="86">
        <v>4.95</v>
      </c>
      <c r="J29" s="86"/>
    </row>
    <row r="30" spans="1:10" s="258" customFormat="1" ht="30" customHeight="1">
      <c r="A30" s="57" t="s">
        <v>110</v>
      </c>
      <c r="B30" s="57" t="s">
        <v>124</v>
      </c>
      <c r="C30" s="44" t="s">
        <v>215</v>
      </c>
      <c r="D30" s="57" t="s">
        <v>215</v>
      </c>
      <c r="E30" s="87">
        <v>3.6</v>
      </c>
      <c r="F30" s="85" t="s">
        <v>28</v>
      </c>
      <c r="G30" s="64"/>
      <c r="H30" s="57" t="s">
        <v>215</v>
      </c>
      <c r="I30" s="87">
        <v>3.6</v>
      </c>
      <c r="J30" s="86"/>
    </row>
    <row r="31" spans="1:10" s="258" customFormat="1" ht="30" customHeight="1">
      <c r="A31" s="57" t="s">
        <v>172</v>
      </c>
      <c r="B31" s="57" t="s">
        <v>173</v>
      </c>
      <c r="C31" s="46" t="s">
        <v>45</v>
      </c>
      <c r="D31" s="57" t="s">
        <v>216</v>
      </c>
      <c r="E31" s="87">
        <v>4.32</v>
      </c>
      <c r="F31" s="85" t="s">
        <v>28</v>
      </c>
      <c r="G31" s="64"/>
      <c r="H31" s="57" t="s">
        <v>216</v>
      </c>
      <c r="I31" s="87">
        <v>4.32</v>
      </c>
      <c r="J31" s="86"/>
    </row>
  </sheetData>
  <sheetProtection/>
  <mergeCells count="17">
    <mergeCell ref="A1:J1"/>
    <mergeCell ref="F2:G2"/>
    <mergeCell ref="A2:A3"/>
    <mergeCell ref="B2:B3"/>
    <mergeCell ref="B24:B25"/>
    <mergeCell ref="C2:C3"/>
    <mergeCell ref="D2:D3"/>
    <mergeCell ref="E2:E3"/>
    <mergeCell ref="E24:E25"/>
    <mergeCell ref="F24:F25"/>
    <mergeCell ref="G24:G25"/>
    <mergeCell ref="H2:H3"/>
    <mergeCell ref="H24:H25"/>
    <mergeCell ref="I2:I3"/>
    <mergeCell ref="I24:I25"/>
    <mergeCell ref="J2:J3"/>
    <mergeCell ref="J24:J25"/>
  </mergeCells>
  <printOptions horizontalCentered="1"/>
  <pageMargins left="0.39305555555555555" right="0.39305555555555555" top="0.7868055555555555" bottom="0.7868055555555555" header="0.5" footer="0.5"/>
  <pageSetup fitToHeight="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28"/>
  <sheetViews>
    <sheetView zoomScaleSheetLayoutView="100" workbookViewId="0" topLeftCell="A1">
      <selection activeCell="H10" sqref="H10:H17"/>
    </sheetView>
  </sheetViews>
  <sheetFormatPr defaultColWidth="9.00390625" defaultRowHeight="37.5" customHeight="1"/>
  <cols>
    <col min="1" max="1" width="4.25390625" style="0" customWidth="1"/>
    <col min="2" max="2" width="22.00390625" style="0" customWidth="1"/>
    <col min="3" max="3" width="19.875" style="0" customWidth="1"/>
    <col min="4" max="4" width="21.875" style="0" customWidth="1"/>
    <col min="5" max="5" width="9.625" style="0" customWidth="1"/>
    <col min="6" max="6" width="8.75390625" style="0" bestFit="1" customWidth="1"/>
    <col min="7" max="7" width="7.25390625" style="0" customWidth="1"/>
    <col min="8" max="8" width="13.875" style="0" customWidth="1"/>
    <col min="9" max="9" width="8.625" style="0" customWidth="1"/>
    <col min="10" max="10" width="12.375" style="0" customWidth="1"/>
  </cols>
  <sheetData>
    <row r="1" spans="1:10" ht="37.5" customHeight="1">
      <c r="A1" s="3" t="s">
        <v>217</v>
      </c>
      <c r="B1" s="3"/>
      <c r="C1" s="3"/>
      <c r="D1" s="3"/>
      <c r="E1" s="3"/>
      <c r="F1" s="3"/>
      <c r="G1" s="3"/>
      <c r="H1" s="3"/>
      <c r="I1" s="3"/>
      <c r="J1" s="3"/>
    </row>
    <row r="2" spans="1:10" ht="37.5" customHeight="1">
      <c r="A2" s="37" t="s">
        <v>1</v>
      </c>
      <c r="B2" s="15" t="s">
        <v>22</v>
      </c>
      <c r="C2" s="15" t="s">
        <v>23</v>
      </c>
      <c r="D2" s="38" t="s">
        <v>218</v>
      </c>
      <c r="E2" s="38" t="s">
        <v>4</v>
      </c>
      <c r="F2" s="15" t="s">
        <v>25</v>
      </c>
      <c r="G2" s="15"/>
      <c r="H2" s="38" t="s">
        <v>219</v>
      </c>
      <c r="I2" s="38" t="s">
        <v>220</v>
      </c>
      <c r="J2" s="15" t="s">
        <v>7</v>
      </c>
    </row>
    <row r="3" spans="1:10" ht="37.5" customHeight="1">
      <c r="A3" s="40"/>
      <c r="B3" s="15"/>
      <c r="C3" s="15"/>
      <c r="D3" s="15"/>
      <c r="E3" s="38"/>
      <c r="F3" s="15" t="s">
        <v>28</v>
      </c>
      <c r="G3" s="15" t="s">
        <v>29</v>
      </c>
      <c r="H3" s="15"/>
      <c r="I3" s="38"/>
      <c r="J3" s="15"/>
    </row>
    <row r="4" spans="1:10" ht="37.5" customHeight="1">
      <c r="A4" s="42"/>
      <c r="B4" s="15" t="s">
        <v>8</v>
      </c>
      <c r="C4" s="15"/>
      <c r="D4" s="15"/>
      <c r="E4" s="56">
        <f>E5+E7+E9+E18+E21+E23+E25+E27+E28</f>
        <v>343.24</v>
      </c>
      <c r="F4" s="56"/>
      <c r="G4" s="56"/>
      <c r="H4" s="56"/>
      <c r="I4" s="256">
        <f>I5+I7+I9+I18+I21+I23+I25+I27+I28</f>
        <v>339.654</v>
      </c>
      <c r="J4" s="43"/>
    </row>
    <row r="5" spans="1:10" s="36" customFormat="1" ht="37.5" customHeight="1">
      <c r="A5" s="81" t="s">
        <v>30</v>
      </c>
      <c r="B5" s="82" t="s">
        <v>39</v>
      </c>
      <c r="C5" s="47"/>
      <c r="D5" s="82" t="s">
        <v>139</v>
      </c>
      <c r="E5" s="82">
        <v>17.5</v>
      </c>
      <c r="F5" s="15"/>
      <c r="G5" s="15"/>
      <c r="H5" s="82" t="s">
        <v>139</v>
      </c>
      <c r="I5" s="254">
        <v>17.3</v>
      </c>
      <c r="J5" s="74"/>
    </row>
    <row r="6" spans="1:10" s="35" customFormat="1" ht="37.5" customHeight="1">
      <c r="A6" s="84">
        <v>1</v>
      </c>
      <c r="B6" s="45" t="s">
        <v>221</v>
      </c>
      <c r="C6" s="46" t="s">
        <v>45</v>
      </c>
      <c r="D6" s="45" t="s">
        <v>139</v>
      </c>
      <c r="E6" s="45">
        <v>17.5</v>
      </c>
      <c r="F6" s="62" t="s">
        <v>28</v>
      </c>
      <c r="G6" s="85"/>
      <c r="H6" s="45" t="s">
        <v>139</v>
      </c>
      <c r="I6" s="255">
        <v>17.3</v>
      </c>
      <c r="J6" s="74"/>
    </row>
    <row r="7" spans="1:10" s="35" customFormat="1" ht="54" customHeight="1">
      <c r="A7" s="57" t="s">
        <v>38</v>
      </c>
      <c r="B7" s="57" t="s">
        <v>143</v>
      </c>
      <c r="C7" s="86"/>
      <c r="D7" s="82" t="s">
        <v>91</v>
      </c>
      <c r="E7" s="82">
        <v>15</v>
      </c>
      <c r="F7" s="64"/>
      <c r="G7" s="64"/>
      <c r="H7" s="254" t="s">
        <v>222</v>
      </c>
      <c r="I7" s="254">
        <v>17.82</v>
      </c>
      <c r="J7" s="86"/>
    </row>
    <row r="8" spans="1:10" s="36" customFormat="1" ht="51" customHeight="1">
      <c r="A8" s="86">
        <v>1</v>
      </c>
      <c r="B8" s="44" t="s">
        <v>223</v>
      </c>
      <c r="C8" s="46" t="s">
        <v>45</v>
      </c>
      <c r="D8" s="45" t="s">
        <v>91</v>
      </c>
      <c r="E8" s="45">
        <v>15</v>
      </c>
      <c r="F8" s="62" t="s">
        <v>28</v>
      </c>
      <c r="G8" s="64"/>
      <c r="H8" s="255" t="s">
        <v>222</v>
      </c>
      <c r="I8" s="255">
        <v>17.82</v>
      </c>
      <c r="J8" s="255"/>
    </row>
    <row r="9" spans="1:10" s="35" customFormat="1" ht="37.5" customHeight="1">
      <c r="A9" s="57" t="s">
        <v>142</v>
      </c>
      <c r="B9" s="57" t="s">
        <v>57</v>
      </c>
      <c r="C9" s="86"/>
      <c r="D9" s="57" t="s">
        <v>224</v>
      </c>
      <c r="E9" s="87">
        <v>221</v>
      </c>
      <c r="F9" s="68"/>
      <c r="G9" s="68"/>
      <c r="H9" s="57" t="s">
        <v>225</v>
      </c>
      <c r="I9" s="124">
        <v>227.424</v>
      </c>
      <c r="J9" s="86"/>
    </row>
    <row r="10" spans="1:10" s="35" customFormat="1" ht="37.5" customHeight="1">
      <c r="A10" s="86">
        <v>1</v>
      </c>
      <c r="B10" s="47" t="s">
        <v>226</v>
      </c>
      <c r="C10" s="46" t="s">
        <v>113</v>
      </c>
      <c r="D10" s="45" t="s">
        <v>79</v>
      </c>
      <c r="E10" s="45">
        <v>66</v>
      </c>
      <c r="F10" s="62" t="s">
        <v>28</v>
      </c>
      <c r="G10" s="64"/>
      <c r="H10" s="44" t="s">
        <v>227</v>
      </c>
      <c r="I10" s="86">
        <v>74.06</v>
      </c>
      <c r="J10" s="86"/>
    </row>
    <row r="11" spans="1:10" s="35" customFormat="1" ht="37.5" customHeight="1">
      <c r="A11" s="86">
        <v>2</v>
      </c>
      <c r="B11" s="45" t="s">
        <v>228</v>
      </c>
      <c r="C11" s="46" t="s">
        <v>113</v>
      </c>
      <c r="D11" s="45" t="s">
        <v>229</v>
      </c>
      <c r="E11" s="45">
        <v>43</v>
      </c>
      <c r="F11" s="62" t="s">
        <v>28</v>
      </c>
      <c r="G11" s="64"/>
      <c r="H11" s="44" t="s">
        <v>230</v>
      </c>
      <c r="I11" s="86">
        <v>44.59</v>
      </c>
      <c r="J11" s="86"/>
    </row>
    <row r="12" spans="1:10" s="35" customFormat="1" ht="37.5" customHeight="1">
      <c r="A12" s="86">
        <v>3</v>
      </c>
      <c r="B12" s="47" t="s">
        <v>231</v>
      </c>
      <c r="C12" s="46" t="s">
        <v>113</v>
      </c>
      <c r="D12" s="45" t="s">
        <v>91</v>
      </c>
      <c r="E12" s="45">
        <v>6</v>
      </c>
      <c r="F12" s="62" t="s">
        <v>28</v>
      </c>
      <c r="G12" s="64"/>
      <c r="H12" s="44" t="s">
        <v>91</v>
      </c>
      <c r="I12" s="86">
        <v>6.42</v>
      </c>
      <c r="J12" s="86"/>
    </row>
    <row r="13" spans="1:10" s="35" customFormat="1" ht="37.5" customHeight="1">
      <c r="A13" s="86">
        <v>4</v>
      </c>
      <c r="B13" s="47" t="s">
        <v>232</v>
      </c>
      <c r="C13" s="46" t="s">
        <v>113</v>
      </c>
      <c r="D13" s="45" t="s">
        <v>195</v>
      </c>
      <c r="E13" s="45">
        <v>18</v>
      </c>
      <c r="F13" s="62" t="s">
        <v>28</v>
      </c>
      <c r="G13" s="64"/>
      <c r="H13" s="44" t="s">
        <v>195</v>
      </c>
      <c r="I13" s="86">
        <v>18.837</v>
      </c>
      <c r="J13" s="86"/>
    </row>
    <row r="14" spans="1:10" s="35" customFormat="1" ht="37.5" customHeight="1">
      <c r="A14" s="86">
        <v>5</v>
      </c>
      <c r="B14" s="47" t="s">
        <v>233</v>
      </c>
      <c r="C14" s="46" t="s">
        <v>113</v>
      </c>
      <c r="D14" s="45" t="s">
        <v>234</v>
      </c>
      <c r="E14" s="45">
        <v>4</v>
      </c>
      <c r="F14" s="62" t="s">
        <v>28</v>
      </c>
      <c r="G14" s="64"/>
      <c r="H14" s="44" t="s">
        <v>234</v>
      </c>
      <c r="I14" s="86">
        <v>4.630000000000001</v>
      </c>
      <c r="J14" s="86"/>
    </row>
    <row r="15" spans="1:10" s="35" customFormat="1" ht="37.5" customHeight="1">
      <c r="A15" s="86">
        <v>6</v>
      </c>
      <c r="B15" s="47" t="s">
        <v>235</v>
      </c>
      <c r="C15" s="46" t="s">
        <v>113</v>
      </c>
      <c r="D15" s="45" t="s">
        <v>72</v>
      </c>
      <c r="E15" s="45">
        <v>26</v>
      </c>
      <c r="F15" s="62" t="s">
        <v>28</v>
      </c>
      <c r="G15" s="64"/>
      <c r="H15" s="44" t="s">
        <v>236</v>
      </c>
      <c r="I15" s="86">
        <v>29.284</v>
      </c>
      <c r="J15" s="86"/>
    </row>
    <row r="16" spans="1:10" s="35" customFormat="1" ht="37.5" customHeight="1">
      <c r="A16" s="86">
        <v>7</v>
      </c>
      <c r="B16" s="47" t="s">
        <v>237</v>
      </c>
      <c r="C16" s="46" t="s">
        <v>113</v>
      </c>
      <c r="D16" s="45" t="s">
        <v>195</v>
      </c>
      <c r="E16" s="45">
        <v>18</v>
      </c>
      <c r="F16" s="62" t="s">
        <v>28</v>
      </c>
      <c r="G16" s="64"/>
      <c r="H16" s="44" t="s">
        <v>238</v>
      </c>
      <c r="I16" s="86">
        <v>19.683</v>
      </c>
      <c r="J16" s="86"/>
    </row>
    <row r="17" spans="1:10" s="35" customFormat="1" ht="37.5" customHeight="1">
      <c r="A17" s="86">
        <v>8</v>
      </c>
      <c r="B17" s="47" t="s">
        <v>239</v>
      </c>
      <c r="C17" s="46" t="s">
        <v>113</v>
      </c>
      <c r="D17" s="45" t="s">
        <v>40</v>
      </c>
      <c r="E17" s="45">
        <v>40</v>
      </c>
      <c r="F17" s="62" t="s">
        <v>28</v>
      </c>
      <c r="G17" s="68"/>
      <c r="H17" s="44" t="s">
        <v>240</v>
      </c>
      <c r="I17" s="86">
        <v>29.92</v>
      </c>
      <c r="J17" s="86"/>
    </row>
    <row r="18" spans="1:10" s="35" customFormat="1" ht="37.5" customHeight="1">
      <c r="A18" s="57" t="s">
        <v>56</v>
      </c>
      <c r="B18" s="57" t="s">
        <v>83</v>
      </c>
      <c r="C18" s="86"/>
      <c r="D18" s="57" t="s">
        <v>241</v>
      </c>
      <c r="E18" s="87">
        <v>4</v>
      </c>
      <c r="F18" s="108"/>
      <c r="G18" s="68"/>
      <c r="H18" s="57" t="s">
        <v>241</v>
      </c>
      <c r="I18" s="87">
        <v>3.96</v>
      </c>
      <c r="J18" s="86"/>
    </row>
    <row r="19" spans="1:10" s="35" customFormat="1" ht="37.5" customHeight="1">
      <c r="A19" s="86">
        <v>1</v>
      </c>
      <c r="B19" s="47" t="s">
        <v>242</v>
      </c>
      <c r="C19" s="46" t="s">
        <v>45</v>
      </c>
      <c r="D19" s="47" t="s">
        <v>84</v>
      </c>
      <c r="E19" s="47">
        <v>2</v>
      </c>
      <c r="F19" s="62" t="s">
        <v>28</v>
      </c>
      <c r="G19" s="64"/>
      <c r="H19" s="71" t="s">
        <v>241</v>
      </c>
      <c r="I19" s="150">
        <v>3.96</v>
      </c>
      <c r="J19" s="86"/>
    </row>
    <row r="20" spans="1:10" s="35" customFormat="1" ht="37.5" customHeight="1">
      <c r="A20" s="86">
        <v>2</v>
      </c>
      <c r="B20" s="47" t="s">
        <v>243</v>
      </c>
      <c r="C20" s="46" t="s">
        <v>45</v>
      </c>
      <c r="D20" s="47" t="s">
        <v>84</v>
      </c>
      <c r="E20" s="47">
        <v>2</v>
      </c>
      <c r="F20" s="62" t="s">
        <v>28</v>
      </c>
      <c r="G20" s="64"/>
      <c r="H20" s="162"/>
      <c r="I20" s="162"/>
      <c r="J20" s="86"/>
    </row>
    <row r="21" spans="1:10" s="35" customFormat="1" ht="37.5" customHeight="1">
      <c r="A21" s="57" t="s">
        <v>73</v>
      </c>
      <c r="B21" s="57" t="s">
        <v>87</v>
      </c>
      <c r="C21" s="86"/>
      <c r="D21" s="82" t="s">
        <v>91</v>
      </c>
      <c r="E21" s="87">
        <v>21</v>
      </c>
      <c r="F21" s="108"/>
      <c r="G21" s="68"/>
      <c r="H21" s="254" t="s">
        <v>91</v>
      </c>
      <c r="I21" s="87">
        <v>18.64</v>
      </c>
      <c r="J21" s="86"/>
    </row>
    <row r="22" spans="1:10" s="253" customFormat="1" ht="37.5" customHeight="1">
      <c r="A22" s="86">
        <v>1</v>
      </c>
      <c r="B22" s="47" t="s">
        <v>244</v>
      </c>
      <c r="C22" s="46" t="s">
        <v>45</v>
      </c>
      <c r="D22" s="45" t="s">
        <v>91</v>
      </c>
      <c r="E22" s="45">
        <v>21</v>
      </c>
      <c r="F22" s="62" t="s">
        <v>28</v>
      </c>
      <c r="G22" s="64"/>
      <c r="H22" s="255" t="s">
        <v>91</v>
      </c>
      <c r="I22" s="255">
        <v>18.64</v>
      </c>
      <c r="J22" s="86"/>
    </row>
    <row r="23" spans="1:10" s="35" customFormat="1" ht="37.5" customHeight="1">
      <c r="A23" s="57" t="s">
        <v>82</v>
      </c>
      <c r="B23" s="57" t="s">
        <v>74</v>
      </c>
      <c r="C23" s="86"/>
      <c r="D23" s="82" t="s">
        <v>245</v>
      </c>
      <c r="E23" s="87">
        <v>40</v>
      </c>
      <c r="F23" s="108"/>
      <c r="G23" s="68"/>
      <c r="H23" s="254" t="s">
        <v>246</v>
      </c>
      <c r="I23" s="87">
        <v>37.6</v>
      </c>
      <c r="J23" s="86"/>
    </row>
    <row r="24" spans="1:10" s="35" customFormat="1" ht="37.5" customHeight="1">
      <c r="A24" s="86"/>
      <c r="B24" s="45" t="s">
        <v>247</v>
      </c>
      <c r="C24" s="46" t="s">
        <v>45</v>
      </c>
      <c r="D24" s="45" t="s">
        <v>248</v>
      </c>
      <c r="E24" s="45">
        <v>40</v>
      </c>
      <c r="F24" s="62" t="s">
        <v>28</v>
      </c>
      <c r="G24" s="64"/>
      <c r="H24" s="255" t="s">
        <v>246</v>
      </c>
      <c r="I24" s="255">
        <v>37.6</v>
      </c>
      <c r="J24" s="86"/>
    </row>
    <row r="25" spans="1:10" s="35" customFormat="1" ht="37.5" customHeight="1">
      <c r="A25" s="57" t="s">
        <v>86</v>
      </c>
      <c r="B25" s="57" t="s">
        <v>249</v>
      </c>
      <c r="C25" s="86"/>
      <c r="D25" s="83" t="s">
        <v>43</v>
      </c>
      <c r="E25" s="87">
        <v>12.5</v>
      </c>
      <c r="F25" s="108"/>
      <c r="G25" s="68"/>
      <c r="H25" s="83" t="s">
        <v>43</v>
      </c>
      <c r="I25" s="97">
        <v>4.67</v>
      </c>
      <c r="J25" s="86"/>
    </row>
    <row r="26" spans="1:10" s="35" customFormat="1" ht="37.5" customHeight="1">
      <c r="A26" s="86"/>
      <c r="B26" s="47" t="s">
        <v>250</v>
      </c>
      <c r="C26" s="46" t="s">
        <v>45</v>
      </c>
      <c r="D26" s="47" t="s">
        <v>43</v>
      </c>
      <c r="E26" s="47">
        <v>12.5</v>
      </c>
      <c r="F26" s="62" t="s">
        <v>28</v>
      </c>
      <c r="G26" s="64"/>
      <c r="H26" s="47" t="s">
        <v>43</v>
      </c>
      <c r="I26" s="255">
        <v>4.67</v>
      </c>
      <c r="J26" s="86"/>
    </row>
    <row r="27" spans="1:10" s="35" customFormat="1" ht="37.5" customHeight="1">
      <c r="A27" s="57" t="s">
        <v>98</v>
      </c>
      <c r="B27" s="57" t="s">
        <v>124</v>
      </c>
      <c r="C27" s="46" t="s">
        <v>45</v>
      </c>
      <c r="D27" s="83" t="s">
        <v>171</v>
      </c>
      <c r="E27" s="87">
        <v>2.88</v>
      </c>
      <c r="F27" s="62" t="s">
        <v>28</v>
      </c>
      <c r="G27" s="64"/>
      <c r="H27" s="83" t="s">
        <v>171</v>
      </c>
      <c r="I27" s="87">
        <v>2.88</v>
      </c>
      <c r="J27" s="86"/>
    </row>
    <row r="28" spans="1:10" s="35" customFormat="1" ht="37.5" customHeight="1">
      <c r="A28" s="57" t="s">
        <v>110</v>
      </c>
      <c r="B28" s="57" t="s">
        <v>173</v>
      </c>
      <c r="C28" s="46" t="s">
        <v>45</v>
      </c>
      <c r="D28" s="57" t="s">
        <v>251</v>
      </c>
      <c r="E28" s="87">
        <v>9.36</v>
      </c>
      <c r="F28" s="62" t="s">
        <v>28</v>
      </c>
      <c r="G28" s="64"/>
      <c r="H28" s="57" t="s">
        <v>251</v>
      </c>
      <c r="I28" s="87">
        <v>9.36</v>
      </c>
      <c r="J28" s="86"/>
    </row>
  </sheetData>
  <sheetProtection/>
  <mergeCells count="12">
    <mergeCell ref="A1:J1"/>
    <mergeCell ref="F2:G2"/>
    <mergeCell ref="A2:A3"/>
    <mergeCell ref="B2:B3"/>
    <mergeCell ref="C2:C3"/>
    <mergeCell ref="D2:D3"/>
    <mergeCell ref="E2:E3"/>
    <mergeCell ref="H2:H3"/>
    <mergeCell ref="H19:H20"/>
    <mergeCell ref="I2:I3"/>
    <mergeCell ref="I19:I20"/>
    <mergeCell ref="J2:J3"/>
  </mergeCells>
  <printOptions horizontalCentered="1"/>
  <pageMargins left="0.39305555555555555" right="0.39305555555555555" top="0.7868055555555555" bottom="0.7868055555555555" header="0.5" footer="0.5"/>
  <pageSetup fitToHeight="0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60"/>
  <sheetViews>
    <sheetView zoomScale="130" zoomScaleNormal="130" zoomScaleSheetLayoutView="100" workbookViewId="0" topLeftCell="A1">
      <selection activeCell="M28" sqref="M28"/>
    </sheetView>
  </sheetViews>
  <sheetFormatPr defaultColWidth="9.00390625" defaultRowHeight="14.25"/>
  <cols>
    <col min="1" max="1" width="6.625" style="203" customWidth="1"/>
    <col min="2" max="2" width="18.25390625" style="203" customWidth="1"/>
    <col min="3" max="3" width="19.25390625" style="203" customWidth="1"/>
    <col min="4" max="4" width="16.00390625" style="203" customWidth="1"/>
    <col min="5" max="5" width="10.625" style="203" customWidth="1"/>
    <col min="6" max="7" width="8.75390625" style="209" bestFit="1" customWidth="1"/>
    <col min="8" max="8" width="16.875" style="203" customWidth="1"/>
    <col min="9" max="9" width="9.00390625" style="203" customWidth="1"/>
    <col min="10" max="10" width="10.875" style="203" customWidth="1"/>
    <col min="11" max="16384" width="9.00390625" style="203" customWidth="1"/>
  </cols>
  <sheetData>
    <row r="1" spans="1:10" s="203" customFormat="1" ht="42" customHeight="1">
      <c r="A1" s="210" t="s">
        <v>252</v>
      </c>
      <c r="B1" s="210"/>
      <c r="C1" s="210"/>
      <c r="D1" s="210"/>
      <c r="E1" s="210"/>
      <c r="F1" s="175"/>
      <c r="G1" s="175"/>
      <c r="H1" s="210"/>
      <c r="I1" s="210"/>
      <c r="J1" s="210"/>
    </row>
    <row r="2" spans="1:10" s="203" customFormat="1" ht="30" customHeight="1">
      <c r="A2" s="178" t="s">
        <v>1</v>
      </c>
      <c r="B2" s="177" t="s">
        <v>22</v>
      </c>
      <c r="C2" s="177" t="s">
        <v>23</v>
      </c>
      <c r="D2" s="178" t="s">
        <v>176</v>
      </c>
      <c r="E2" s="211" t="s">
        <v>4</v>
      </c>
      <c r="F2" s="177" t="s">
        <v>25</v>
      </c>
      <c r="G2" s="177"/>
      <c r="H2" s="212" t="s">
        <v>177</v>
      </c>
      <c r="I2" s="179" t="s">
        <v>132</v>
      </c>
      <c r="J2" s="177" t="s">
        <v>7</v>
      </c>
    </row>
    <row r="3" spans="1:10" s="203" customFormat="1" ht="30" customHeight="1">
      <c r="A3" s="178"/>
      <c r="B3" s="177"/>
      <c r="C3" s="177"/>
      <c r="D3" s="177"/>
      <c r="E3" s="211"/>
      <c r="F3" s="177" t="s">
        <v>28</v>
      </c>
      <c r="G3" s="177" t="s">
        <v>29</v>
      </c>
      <c r="H3" s="213"/>
      <c r="I3" s="217"/>
      <c r="J3" s="177"/>
    </row>
    <row r="4" spans="1:10" s="203" customFormat="1" ht="30" customHeight="1">
      <c r="A4" s="214" t="s">
        <v>253</v>
      </c>
      <c r="B4" s="215"/>
      <c r="C4" s="216"/>
      <c r="D4" s="177"/>
      <c r="E4" s="217">
        <f>SUM(E5,E9,E16,E18,E20,E26,E30:E31)</f>
        <v>302.82000000000005</v>
      </c>
      <c r="F4" s="217"/>
      <c r="G4" s="217"/>
      <c r="H4" s="217"/>
      <c r="I4" s="217">
        <f>SUM(I5,I9,I16,I18,I20,I26,I30:I31)</f>
        <v>322.40000000000003</v>
      </c>
      <c r="J4" s="185"/>
    </row>
    <row r="5" spans="1:10" s="204" customFormat="1" ht="30" customHeight="1">
      <c r="A5" s="81" t="s">
        <v>30</v>
      </c>
      <c r="B5" s="82" t="s">
        <v>39</v>
      </c>
      <c r="C5" s="47"/>
      <c r="D5" s="82" t="s">
        <v>254</v>
      </c>
      <c r="E5" s="218">
        <f>SUM(E6:E8)</f>
        <v>66.5</v>
      </c>
      <c r="F5" s="177"/>
      <c r="G5" s="177"/>
      <c r="H5" s="219" t="s">
        <v>255</v>
      </c>
      <c r="I5" s="119">
        <f>SUM(I6:I8)</f>
        <v>71.93</v>
      </c>
      <c r="J5" s="74"/>
    </row>
    <row r="6" spans="1:10" s="204" customFormat="1" ht="30" customHeight="1">
      <c r="A6" s="84">
        <v>1</v>
      </c>
      <c r="B6" s="50" t="s">
        <v>256</v>
      </c>
      <c r="C6" s="46" t="s">
        <v>45</v>
      </c>
      <c r="D6" s="45" t="s">
        <v>257</v>
      </c>
      <c r="E6" s="220">
        <v>34</v>
      </c>
      <c r="F6" s="62" t="s">
        <v>28</v>
      </c>
      <c r="G6" s="85"/>
      <c r="H6" s="221" t="s">
        <v>258</v>
      </c>
      <c r="I6" s="45">
        <v>36.75</v>
      </c>
      <c r="J6" s="74"/>
    </row>
    <row r="7" spans="1:10" s="204" customFormat="1" ht="30" customHeight="1">
      <c r="A7" s="84">
        <v>2</v>
      </c>
      <c r="B7" s="50" t="s">
        <v>259</v>
      </c>
      <c r="C7" s="46" t="s">
        <v>45</v>
      </c>
      <c r="D7" s="45" t="s">
        <v>43</v>
      </c>
      <c r="E7" s="220">
        <v>12.5</v>
      </c>
      <c r="F7" s="62" t="s">
        <v>28</v>
      </c>
      <c r="G7" s="64"/>
      <c r="H7" s="222" t="s">
        <v>195</v>
      </c>
      <c r="I7" s="47">
        <v>13.5</v>
      </c>
      <c r="J7" s="247"/>
    </row>
    <row r="8" spans="1:10" s="205" customFormat="1" ht="30" customHeight="1">
      <c r="A8" s="84">
        <v>3</v>
      </c>
      <c r="B8" s="45" t="s">
        <v>260</v>
      </c>
      <c r="C8" s="46" t="s">
        <v>45</v>
      </c>
      <c r="D8" s="45" t="s">
        <v>261</v>
      </c>
      <c r="E8" s="220">
        <v>20</v>
      </c>
      <c r="F8" s="62" t="s">
        <v>28</v>
      </c>
      <c r="G8" s="64"/>
      <c r="H8" s="221" t="s">
        <v>262</v>
      </c>
      <c r="I8" s="47">
        <v>21.68</v>
      </c>
      <c r="J8" s="74"/>
    </row>
    <row r="9" spans="1:10" s="205" customFormat="1" ht="30" customHeight="1">
      <c r="A9" s="187" t="s">
        <v>38</v>
      </c>
      <c r="B9" s="187" t="s">
        <v>57</v>
      </c>
      <c r="C9" s="223"/>
      <c r="D9" s="187" t="s">
        <v>263</v>
      </c>
      <c r="E9" s="224">
        <f>SUM(E10:E15)</f>
        <v>138</v>
      </c>
      <c r="F9" s="64"/>
      <c r="G9" s="64"/>
      <c r="H9" s="225" t="s">
        <v>264</v>
      </c>
      <c r="I9" s="248">
        <f>SUM(I10:I15)</f>
        <v>150.96</v>
      </c>
      <c r="J9" s="223"/>
    </row>
    <row r="10" spans="1:10" s="206" customFormat="1" ht="30" customHeight="1">
      <c r="A10" s="223">
        <v>1</v>
      </c>
      <c r="B10" s="45" t="s">
        <v>265</v>
      </c>
      <c r="C10" s="46" t="s">
        <v>45</v>
      </c>
      <c r="D10" s="45" t="s">
        <v>151</v>
      </c>
      <c r="E10" s="220">
        <v>15</v>
      </c>
      <c r="F10" s="62" t="s">
        <v>28</v>
      </c>
      <c r="G10" s="64"/>
      <c r="H10" s="226" t="s">
        <v>266</v>
      </c>
      <c r="I10" s="249">
        <v>16.4</v>
      </c>
      <c r="J10" s="223"/>
    </row>
    <row r="11" spans="1:10" s="204" customFormat="1" ht="30" customHeight="1">
      <c r="A11" s="223">
        <v>2</v>
      </c>
      <c r="B11" s="45" t="s">
        <v>267</v>
      </c>
      <c r="C11" s="46" t="s">
        <v>45</v>
      </c>
      <c r="D11" s="45" t="s">
        <v>151</v>
      </c>
      <c r="E11" s="220">
        <v>15</v>
      </c>
      <c r="F11" s="62" t="s">
        <v>28</v>
      </c>
      <c r="G11" s="64"/>
      <c r="H11" s="221" t="s">
        <v>268</v>
      </c>
      <c r="I11" s="249">
        <v>16.4</v>
      </c>
      <c r="J11" s="223"/>
    </row>
    <row r="12" spans="1:10" s="207" customFormat="1" ht="30" customHeight="1">
      <c r="A12" s="223">
        <v>3</v>
      </c>
      <c r="B12" s="45" t="s">
        <v>269</v>
      </c>
      <c r="C12" s="46" t="s">
        <v>45</v>
      </c>
      <c r="D12" s="45" t="s">
        <v>69</v>
      </c>
      <c r="E12" s="220">
        <v>30</v>
      </c>
      <c r="F12" s="62" t="s">
        <v>28</v>
      </c>
      <c r="G12" s="64"/>
      <c r="H12" s="221" t="s">
        <v>270</v>
      </c>
      <c r="I12" s="249">
        <v>32.76</v>
      </c>
      <c r="J12" s="223"/>
    </row>
    <row r="13" spans="1:10" s="206" customFormat="1" ht="30" customHeight="1">
      <c r="A13" s="223">
        <v>4</v>
      </c>
      <c r="B13" s="45" t="s">
        <v>271</v>
      </c>
      <c r="C13" s="46" t="s">
        <v>45</v>
      </c>
      <c r="D13" s="45" t="s">
        <v>272</v>
      </c>
      <c r="E13" s="220">
        <v>42</v>
      </c>
      <c r="F13" s="62" t="s">
        <v>28</v>
      </c>
      <c r="G13" s="64"/>
      <c r="H13" s="221" t="s">
        <v>273</v>
      </c>
      <c r="I13" s="249">
        <v>46</v>
      </c>
      <c r="J13" s="223"/>
    </row>
    <row r="14" spans="1:10" s="206" customFormat="1" ht="30" customHeight="1">
      <c r="A14" s="223">
        <v>5</v>
      </c>
      <c r="B14" s="45" t="s">
        <v>274</v>
      </c>
      <c r="C14" s="46" t="s">
        <v>45</v>
      </c>
      <c r="D14" s="45" t="s">
        <v>195</v>
      </c>
      <c r="E14" s="220">
        <v>18</v>
      </c>
      <c r="F14" s="62" t="s">
        <v>28</v>
      </c>
      <c r="G14" s="64"/>
      <c r="H14" s="226" t="s">
        <v>275</v>
      </c>
      <c r="I14" s="249">
        <v>19.8</v>
      </c>
      <c r="J14" s="247"/>
    </row>
    <row r="15" spans="1:10" s="206" customFormat="1" ht="30" customHeight="1">
      <c r="A15" s="223">
        <v>6</v>
      </c>
      <c r="B15" s="45" t="s">
        <v>276</v>
      </c>
      <c r="C15" s="46" t="s">
        <v>45</v>
      </c>
      <c r="D15" s="45" t="s">
        <v>195</v>
      </c>
      <c r="E15" s="220">
        <v>18</v>
      </c>
      <c r="F15" s="62" t="s">
        <v>28</v>
      </c>
      <c r="G15" s="64"/>
      <c r="H15" s="226" t="s">
        <v>277</v>
      </c>
      <c r="I15" s="249">
        <v>19.6</v>
      </c>
      <c r="J15" s="247"/>
    </row>
    <row r="16" spans="1:10" s="206" customFormat="1" ht="30" customHeight="1">
      <c r="A16" s="187" t="s">
        <v>142</v>
      </c>
      <c r="B16" s="187" t="s">
        <v>83</v>
      </c>
      <c r="C16" s="223"/>
      <c r="D16" s="223"/>
      <c r="E16" s="224">
        <v>2</v>
      </c>
      <c r="F16" s="64"/>
      <c r="G16" s="64"/>
      <c r="H16" s="227"/>
      <c r="I16" s="232">
        <v>2</v>
      </c>
      <c r="J16" s="223"/>
    </row>
    <row r="17" spans="1:10" s="207" customFormat="1" ht="30" customHeight="1">
      <c r="A17" s="223">
        <v>1</v>
      </c>
      <c r="B17" s="186" t="s">
        <v>278</v>
      </c>
      <c r="C17" s="46" t="s">
        <v>45</v>
      </c>
      <c r="D17" s="47" t="s">
        <v>84</v>
      </c>
      <c r="E17" s="228">
        <v>2</v>
      </c>
      <c r="F17" s="62" t="s">
        <v>28</v>
      </c>
      <c r="G17" s="68"/>
      <c r="H17" s="229" t="s">
        <v>84</v>
      </c>
      <c r="I17" s="223">
        <v>2</v>
      </c>
      <c r="J17" s="223"/>
    </row>
    <row r="18" spans="1:10" s="207" customFormat="1" ht="30" customHeight="1">
      <c r="A18" s="187" t="s">
        <v>56</v>
      </c>
      <c r="B18" s="187" t="s">
        <v>153</v>
      </c>
      <c r="C18" s="46"/>
      <c r="D18" s="45"/>
      <c r="E18" s="230">
        <v>10</v>
      </c>
      <c r="F18" s="231"/>
      <c r="G18" s="64"/>
      <c r="H18" s="227"/>
      <c r="I18" s="232">
        <v>9.94</v>
      </c>
      <c r="J18" s="223"/>
    </row>
    <row r="19" spans="1:10" s="204" customFormat="1" ht="30" customHeight="1">
      <c r="A19" s="223">
        <v>1</v>
      </c>
      <c r="B19" s="45" t="s">
        <v>279</v>
      </c>
      <c r="C19" s="46" t="s">
        <v>45</v>
      </c>
      <c r="D19" s="45" t="s">
        <v>154</v>
      </c>
      <c r="E19" s="220">
        <v>10</v>
      </c>
      <c r="F19" s="62" t="s">
        <v>28</v>
      </c>
      <c r="G19" s="64"/>
      <c r="H19" s="226" t="s">
        <v>280</v>
      </c>
      <c r="I19" s="223">
        <v>9.94</v>
      </c>
      <c r="J19" s="223"/>
    </row>
    <row r="20" spans="1:10" s="204" customFormat="1" ht="30" customHeight="1">
      <c r="A20" s="187" t="s">
        <v>73</v>
      </c>
      <c r="B20" s="187" t="s">
        <v>99</v>
      </c>
      <c r="C20" s="223"/>
      <c r="D20" s="187"/>
      <c r="E20" s="232">
        <f>SUM(E21:E25)</f>
        <v>63.79</v>
      </c>
      <c r="F20" s="233"/>
      <c r="G20" s="68"/>
      <c r="H20" s="187"/>
      <c r="I20" s="232">
        <f>SUM(I21:I25)</f>
        <v>65.04</v>
      </c>
      <c r="J20" s="223"/>
    </row>
    <row r="21" spans="1:10" s="204" customFormat="1" ht="30" customHeight="1">
      <c r="A21" s="223">
        <v>1</v>
      </c>
      <c r="B21" s="50" t="s">
        <v>281</v>
      </c>
      <c r="C21" s="186" t="s">
        <v>282</v>
      </c>
      <c r="D21" s="186" t="s">
        <v>102</v>
      </c>
      <c r="E21" s="234">
        <v>5</v>
      </c>
      <c r="F21" s="62" t="s">
        <v>28</v>
      </c>
      <c r="G21" s="68"/>
      <c r="H21" s="186" t="s">
        <v>102</v>
      </c>
      <c r="I21" s="249">
        <v>6.3</v>
      </c>
      <c r="J21" s="247"/>
    </row>
    <row r="22" spans="1:10" s="204" customFormat="1" ht="30" customHeight="1">
      <c r="A22" s="223">
        <v>2</v>
      </c>
      <c r="B22" s="50" t="s">
        <v>283</v>
      </c>
      <c r="C22" s="46" t="s">
        <v>45</v>
      </c>
      <c r="D22" s="88" t="s">
        <v>284</v>
      </c>
      <c r="E22" s="235">
        <v>7.8</v>
      </c>
      <c r="F22" s="62" t="s">
        <v>28</v>
      </c>
      <c r="G22" s="64"/>
      <c r="H22" s="236" t="s">
        <v>285</v>
      </c>
      <c r="I22" s="223">
        <v>7.72</v>
      </c>
      <c r="J22" s="223"/>
    </row>
    <row r="23" spans="1:10" s="204" customFormat="1" ht="48" customHeight="1">
      <c r="A23" s="223">
        <v>3</v>
      </c>
      <c r="B23" s="66" t="s">
        <v>286</v>
      </c>
      <c r="C23" s="186" t="s">
        <v>146</v>
      </c>
      <c r="D23" s="88" t="s">
        <v>287</v>
      </c>
      <c r="E23" s="235">
        <v>13.81</v>
      </c>
      <c r="F23" s="62" t="s">
        <v>28</v>
      </c>
      <c r="G23" s="68"/>
      <c r="H23" s="237" t="s">
        <v>288</v>
      </c>
      <c r="I23" s="223">
        <v>13.9</v>
      </c>
      <c r="J23" s="223"/>
    </row>
    <row r="24" spans="1:10" s="204" customFormat="1" ht="46.5" customHeight="1">
      <c r="A24" s="223">
        <v>4</v>
      </c>
      <c r="B24" s="51" t="s">
        <v>289</v>
      </c>
      <c r="C24" s="46" t="s">
        <v>45</v>
      </c>
      <c r="D24" s="45" t="s">
        <v>290</v>
      </c>
      <c r="E24" s="220">
        <v>20</v>
      </c>
      <c r="F24" s="62" t="s">
        <v>28</v>
      </c>
      <c r="G24" s="64"/>
      <c r="H24" s="238" t="s">
        <v>291</v>
      </c>
      <c r="I24" s="223">
        <v>19.92</v>
      </c>
      <c r="J24" s="223"/>
    </row>
    <row r="25" spans="1:10" s="204" customFormat="1" ht="45.75" customHeight="1">
      <c r="A25" s="223">
        <v>5</v>
      </c>
      <c r="B25" s="51" t="s">
        <v>292</v>
      </c>
      <c r="C25" s="186" t="s">
        <v>146</v>
      </c>
      <c r="D25" s="51" t="s">
        <v>293</v>
      </c>
      <c r="E25" s="239">
        <v>17.18</v>
      </c>
      <c r="F25" s="62" t="s">
        <v>28</v>
      </c>
      <c r="G25" s="77"/>
      <c r="H25" s="240" t="s">
        <v>294</v>
      </c>
      <c r="I25" s="223">
        <v>17.2</v>
      </c>
      <c r="J25" s="223"/>
    </row>
    <row r="26" spans="1:10" s="208" customFormat="1" ht="30" customHeight="1">
      <c r="A26" s="187" t="s">
        <v>82</v>
      </c>
      <c r="B26" s="187" t="s">
        <v>111</v>
      </c>
      <c r="C26" s="223"/>
      <c r="D26" s="232"/>
      <c r="E26" s="224">
        <f>SUM(E27:E29)</f>
        <v>8.85</v>
      </c>
      <c r="F26" s="194"/>
      <c r="G26" s="77"/>
      <c r="H26" s="223"/>
      <c r="I26" s="232">
        <f>SUM(I27)</f>
        <v>8.85</v>
      </c>
      <c r="J26" s="223"/>
    </row>
    <row r="27" spans="1:10" s="204" customFormat="1" ht="30" customHeight="1">
      <c r="A27" s="223">
        <v>1</v>
      </c>
      <c r="B27" s="45" t="s">
        <v>295</v>
      </c>
      <c r="C27" s="46" t="s">
        <v>45</v>
      </c>
      <c r="D27" s="186" t="s">
        <v>296</v>
      </c>
      <c r="E27" s="234">
        <v>0.45</v>
      </c>
      <c r="F27" s="62" t="s">
        <v>28</v>
      </c>
      <c r="G27" s="64"/>
      <c r="H27" s="241" t="s">
        <v>297</v>
      </c>
      <c r="I27" s="250">
        <v>8.85</v>
      </c>
      <c r="J27" s="223"/>
    </row>
    <row r="28" spans="1:10" s="204" customFormat="1" ht="30" customHeight="1">
      <c r="A28" s="223">
        <v>2</v>
      </c>
      <c r="B28" s="45" t="s">
        <v>298</v>
      </c>
      <c r="C28" s="46" t="s">
        <v>45</v>
      </c>
      <c r="D28" s="186" t="s">
        <v>299</v>
      </c>
      <c r="E28" s="234">
        <v>7.95</v>
      </c>
      <c r="F28" s="62" t="s">
        <v>28</v>
      </c>
      <c r="G28" s="64"/>
      <c r="H28" s="242"/>
      <c r="I28" s="251"/>
      <c r="J28" s="223"/>
    </row>
    <row r="29" spans="1:10" s="204" customFormat="1" ht="30" customHeight="1">
      <c r="A29" s="223">
        <v>3</v>
      </c>
      <c r="B29" s="45" t="s">
        <v>300</v>
      </c>
      <c r="C29" s="46" t="s">
        <v>45</v>
      </c>
      <c r="D29" s="186" t="s">
        <v>296</v>
      </c>
      <c r="E29" s="234">
        <v>0.45</v>
      </c>
      <c r="F29" s="62" t="s">
        <v>28</v>
      </c>
      <c r="G29" s="64"/>
      <c r="H29" s="243"/>
      <c r="I29" s="252"/>
      <c r="J29" s="223"/>
    </row>
    <row r="30" spans="1:10" s="204" customFormat="1" ht="30" customHeight="1">
      <c r="A30" s="187" t="s">
        <v>86</v>
      </c>
      <c r="B30" s="187" t="s">
        <v>124</v>
      </c>
      <c r="C30" s="46" t="s">
        <v>45</v>
      </c>
      <c r="D30" s="83" t="s">
        <v>301</v>
      </c>
      <c r="E30" s="224">
        <v>6.48</v>
      </c>
      <c r="F30" s="62" t="s">
        <v>28</v>
      </c>
      <c r="G30" s="64"/>
      <c r="H30" s="244" t="s">
        <v>301</v>
      </c>
      <c r="I30" s="232">
        <v>6.48</v>
      </c>
      <c r="J30" s="223"/>
    </row>
    <row r="31" spans="1:10" s="204" customFormat="1" ht="30" customHeight="1">
      <c r="A31" s="187" t="s">
        <v>98</v>
      </c>
      <c r="B31" s="187" t="s">
        <v>127</v>
      </c>
      <c r="C31" s="46" t="s">
        <v>45</v>
      </c>
      <c r="D31" s="187" t="s">
        <v>302</v>
      </c>
      <c r="E31" s="224">
        <v>7.2</v>
      </c>
      <c r="F31" s="62" t="s">
        <v>28</v>
      </c>
      <c r="G31" s="64"/>
      <c r="H31" s="225" t="s">
        <v>302</v>
      </c>
      <c r="I31" s="232">
        <v>7.2</v>
      </c>
      <c r="J31" s="223"/>
    </row>
    <row r="32" spans="6:7" s="203" customFormat="1" ht="14.25">
      <c r="F32" s="245"/>
      <c r="G32" s="246"/>
    </row>
    <row r="33" spans="6:7" s="203" customFormat="1" ht="14.25">
      <c r="F33" s="245"/>
      <c r="G33" s="246"/>
    </row>
    <row r="34" spans="6:7" s="203" customFormat="1" ht="14.25">
      <c r="F34" s="245"/>
      <c r="G34" s="246"/>
    </row>
    <row r="35" spans="6:7" s="203" customFormat="1" ht="14.25">
      <c r="F35" s="245"/>
      <c r="G35" s="246"/>
    </row>
    <row r="36" spans="6:7" s="203" customFormat="1" ht="14.25">
      <c r="F36" s="245"/>
      <c r="G36" s="246"/>
    </row>
    <row r="37" spans="6:7" s="203" customFormat="1" ht="14.25">
      <c r="F37" s="245"/>
      <c r="G37" s="246"/>
    </row>
    <row r="38" spans="6:7" s="203" customFormat="1" ht="14.25">
      <c r="F38" s="245"/>
      <c r="G38" s="246"/>
    </row>
    <row r="39" spans="6:7" s="203" customFormat="1" ht="14.25">
      <c r="F39" s="245"/>
      <c r="G39" s="246"/>
    </row>
    <row r="40" spans="6:7" s="203" customFormat="1" ht="14.25">
      <c r="F40" s="245"/>
      <c r="G40" s="246"/>
    </row>
    <row r="41" spans="6:7" s="203" customFormat="1" ht="14.25">
      <c r="F41" s="245"/>
      <c r="G41" s="246"/>
    </row>
    <row r="42" spans="6:7" s="203" customFormat="1" ht="14.25">
      <c r="F42" s="245"/>
      <c r="G42" s="246"/>
    </row>
    <row r="43" spans="6:7" s="203" customFormat="1" ht="14.25">
      <c r="F43" s="245"/>
      <c r="G43" s="246"/>
    </row>
    <row r="44" spans="6:7" s="203" customFormat="1" ht="14.25">
      <c r="F44" s="245"/>
      <c r="G44" s="246"/>
    </row>
    <row r="45" spans="6:7" s="203" customFormat="1" ht="14.25">
      <c r="F45" s="245"/>
      <c r="G45" s="246"/>
    </row>
    <row r="46" spans="6:7" s="203" customFormat="1" ht="14.25">
      <c r="F46" s="245"/>
      <c r="G46" s="246"/>
    </row>
    <row r="47" spans="6:7" s="203" customFormat="1" ht="14.25">
      <c r="F47" s="245"/>
      <c r="G47" s="246"/>
    </row>
    <row r="48" spans="6:7" s="203" customFormat="1" ht="14.25">
      <c r="F48" s="245"/>
      <c r="G48" s="246"/>
    </row>
    <row r="49" spans="6:7" s="203" customFormat="1" ht="14.25">
      <c r="F49" s="245"/>
      <c r="G49" s="246"/>
    </row>
    <row r="50" spans="6:7" s="203" customFormat="1" ht="14.25">
      <c r="F50" s="245"/>
      <c r="G50" s="246"/>
    </row>
    <row r="51" spans="6:7" s="203" customFormat="1" ht="14.25">
      <c r="F51" s="245"/>
      <c r="G51" s="246"/>
    </row>
    <row r="52" spans="6:7" s="203" customFormat="1" ht="14.25">
      <c r="F52" s="245"/>
      <c r="G52" s="246"/>
    </row>
    <row r="53" spans="6:7" s="203" customFormat="1" ht="14.25">
      <c r="F53" s="245"/>
      <c r="G53" s="246"/>
    </row>
    <row r="54" spans="6:7" s="203" customFormat="1" ht="14.25">
      <c r="F54" s="245"/>
      <c r="G54" s="246"/>
    </row>
    <row r="55" spans="6:7" s="203" customFormat="1" ht="14.25">
      <c r="F55" s="245"/>
      <c r="G55" s="246"/>
    </row>
    <row r="56" spans="6:7" s="203" customFormat="1" ht="14.25">
      <c r="F56" s="245"/>
      <c r="G56" s="246"/>
    </row>
    <row r="57" spans="6:7" s="203" customFormat="1" ht="14.25">
      <c r="F57" s="245"/>
      <c r="G57" s="246"/>
    </row>
    <row r="58" spans="6:7" s="203" customFormat="1" ht="14.25">
      <c r="F58" s="245"/>
      <c r="G58" s="246"/>
    </row>
    <row r="59" spans="6:7" s="203" customFormat="1" ht="14.25">
      <c r="F59" s="245"/>
      <c r="G59" s="246"/>
    </row>
    <row r="60" spans="6:7" s="203" customFormat="1" ht="14.25">
      <c r="F60" s="245"/>
      <c r="G60" s="246"/>
    </row>
  </sheetData>
  <sheetProtection/>
  <mergeCells count="13">
    <mergeCell ref="A1:J1"/>
    <mergeCell ref="F2:G2"/>
    <mergeCell ref="A4:B4"/>
    <mergeCell ref="A2:A3"/>
    <mergeCell ref="B2:B3"/>
    <mergeCell ref="C2:C3"/>
    <mergeCell ref="D2:D3"/>
    <mergeCell ref="E2:E3"/>
    <mergeCell ref="H2:H3"/>
    <mergeCell ref="H27:H29"/>
    <mergeCell ref="I2:I3"/>
    <mergeCell ref="I27:I29"/>
    <mergeCell ref="J2:J3"/>
  </mergeCells>
  <conditionalFormatting sqref="B6">
    <cfRule type="expression" priority="3" dxfId="0" stopIfTrue="1">
      <formula>AND(COUNTIF($B$6,B6)&gt;1,NOT(ISBLANK(B6)))</formula>
    </cfRule>
  </conditionalFormatting>
  <conditionalFormatting sqref="B7">
    <cfRule type="expression" priority="4" dxfId="0" stopIfTrue="1">
      <formula>AND(COUNTIF($B$7,B7)&gt;1,NOT(ISBLANK(B7)))</formula>
    </cfRule>
  </conditionalFormatting>
  <conditionalFormatting sqref="B21">
    <cfRule type="expression" priority="1" dxfId="0" stopIfTrue="1">
      <formula>AND(COUNTIF($B$21,B21)&gt;1,NOT(ISBLANK(B21)))</formula>
    </cfRule>
  </conditionalFormatting>
  <conditionalFormatting sqref="B22:B23">
    <cfRule type="expression" priority="2" dxfId="0" stopIfTrue="1">
      <formula>AND(COUNTIF($B$22:$B$23,B22)&gt;1,NOT(ISBLANK(B22)))</formula>
    </cfRule>
  </conditionalFormatting>
  <printOptions horizontalCentered="1"/>
  <pageMargins left="0.39305555555555555" right="0.39305555555555555" top="0.7868055555555555" bottom="0.7868055555555555" header="0.5" footer="0.5"/>
  <pageSetup fitToHeight="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36"/>
  <sheetViews>
    <sheetView zoomScale="115" zoomScaleNormal="115" zoomScaleSheetLayoutView="100" workbookViewId="0" topLeftCell="A1">
      <selection activeCell="L8" sqref="L8"/>
    </sheetView>
  </sheetViews>
  <sheetFormatPr defaultColWidth="8.75390625" defaultRowHeight="14.25"/>
  <cols>
    <col min="1" max="1" width="8.00390625" style="173" customWidth="1"/>
    <col min="2" max="2" width="17.00390625" style="173" customWidth="1"/>
    <col min="3" max="3" width="20.375" style="173" customWidth="1"/>
    <col min="4" max="4" width="15.75390625" style="173" customWidth="1"/>
    <col min="5" max="7" width="8.75390625" style="173" customWidth="1"/>
    <col min="8" max="8" width="18.75390625" style="173" customWidth="1"/>
    <col min="9" max="9" width="8.75390625" style="173" customWidth="1"/>
    <col min="10" max="10" width="16.875" style="173" customWidth="1"/>
    <col min="11" max="16384" width="8.75390625" style="173" customWidth="1"/>
  </cols>
  <sheetData>
    <row r="1" spans="1:10" s="173" customFormat="1" ht="52.5" customHeight="1">
      <c r="A1" s="175" t="s">
        <v>303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s="173" customFormat="1" ht="24" customHeight="1">
      <c r="A2" s="176" t="s">
        <v>1</v>
      </c>
      <c r="B2" s="177" t="s">
        <v>22</v>
      </c>
      <c r="C2" s="177" t="s">
        <v>23</v>
      </c>
      <c r="D2" s="178" t="s">
        <v>304</v>
      </c>
      <c r="E2" s="178" t="s">
        <v>4</v>
      </c>
      <c r="F2" s="177" t="s">
        <v>25</v>
      </c>
      <c r="G2" s="177"/>
      <c r="H2" s="179" t="s">
        <v>305</v>
      </c>
      <c r="I2" s="179" t="s">
        <v>27</v>
      </c>
      <c r="J2" s="177" t="s">
        <v>7</v>
      </c>
    </row>
    <row r="3" spans="1:10" s="173" customFormat="1" ht="21" customHeight="1">
      <c r="A3" s="180"/>
      <c r="B3" s="181"/>
      <c r="C3" s="181"/>
      <c r="D3" s="181"/>
      <c r="E3" s="182"/>
      <c r="F3" s="181" t="s">
        <v>28</v>
      </c>
      <c r="G3" s="181" t="s">
        <v>29</v>
      </c>
      <c r="H3" s="183"/>
      <c r="I3" s="196"/>
      <c r="J3" s="181"/>
    </row>
    <row r="4" spans="1:10" s="173" customFormat="1" ht="31.5" customHeight="1">
      <c r="A4" s="184" t="s">
        <v>253</v>
      </c>
      <c r="B4" s="184"/>
      <c r="C4" s="177"/>
      <c r="D4" s="177"/>
      <c r="E4" s="185">
        <f>SUM(E5,E8,E19,E21,E24,E26,E29,E31,E33,E35:E36)</f>
        <v>587.44</v>
      </c>
      <c r="F4" s="185"/>
      <c r="G4" s="185"/>
      <c r="H4" s="185"/>
      <c r="I4" s="185">
        <f>SUM(I5,I8,I19,I21,I24,I26,I29,I31,I33,I35:I36)</f>
        <v>581.9399999999999</v>
      </c>
      <c r="J4" s="185"/>
    </row>
    <row r="5" spans="1:10" s="173" customFormat="1" ht="30" customHeight="1">
      <c r="A5" s="81" t="s">
        <v>30</v>
      </c>
      <c r="B5" s="82" t="s">
        <v>39</v>
      </c>
      <c r="C5" s="45"/>
      <c r="D5" s="82" t="s">
        <v>137</v>
      </c>
      <c r="E5" s="82">
        <v>62.5</v>
      </c>
      <c r="F5" s="177"/>
      <c r="G5" s="177"/>
      <c r="H5" s="118" t="s">
        <v>306</v>
      </c>
      <c r="I5" s="119">
        <f>SUM(I6:I7)</f>
        <v>61.95</v>
      </c>
      <c r="J5" s="74"/>
    </row>
    <row r="6" spans="1:10" s="173" customFormat="1" ht="39.75" customHeight="1">
      <c r="A6" s="84">
        <v>1</v>
      </c>
      <c r="B6" s="45" t="s">
        <v>307</v>
      </c>
      <c r="C6" s="60" t="s">
        <v>308</v>
      </c>
      <c r="D6" s="45" t="s">
        <v>309</v>
      </c>
      <c r="E6" s="45">
        <v>43</v>
      </c>
      <c r="F6" s="62" t="s">
        <v>28</v>
      </c>
      <c r="G6" s="63"/>
      <c r="H6" s="186" t="s">
        <v>310</v>
      </c>
      <c r="I6" s="197">
        <v>44.38</v>
      </c>
      <c r="J6" s="74"/>
    </row>
    <row r="7" spans="1:10" s="173" customFormat="1" ht="37.5" customHeight="1">
      <c r="A7" s="84">
        <v>2</v>
      </c>
      <c r="B7" s="45" t="s">
        <v>311</v>
      </c>
      <c r="C7" s="60" t="s">
        <v>45</v>
      </c>
      <c r="D7" s="45" t="s">
        <v>312</v>
      </c>
      <c r="E7" s="45">
        <v>19.5</v>
      </c>
      <c r="F7" s="62" t="s">
        <v>28</v>
      </c>
      <c r="G7" s="64"/>
      <c r="H7" s="186" t="s">
        <v>313</v>
      </c>
      <c r="I7" s="197">
        <v>17.57</v>
      </c>
      <c r="J7" s="74"/>
    </row>
    <row r="8" spans="1:10" s="173" customFormat="1" ht="30" customHeight="1">
      <c r="A8" s="187" t="s">
        <v>38</v>
      </c>
      <c r="B8" s="187" t="s">
        <v>57</v>
      </c>
      <c r="C8" s="188"/>
      <c r="D8" s="187" t="s">
        <v>314</v>
      </c>
      <c r="E8" s="189">
        <v>268.8</v>
      </c>
      <c r="F8" s="64"/>
      <c r="G8" s="64"/>
      <c r="H8" s="187" t="s">
        <v>315</v>
      </c>
      <c r="I8" s="189">
        <f>SUM(I9:I18)</f>
        <v>256.66999999999996</v>
      </c>
      <c r="J8" s="188"/>
    </row>
    <row r="9" spans="1:10" s="173" customFormat="1" ht="40.5" customHeight="1">
      <c r="A9" s="188">
        <v>1</v>
      </c>
      <c r="B9" s="45" t="s">
        <v>316</v>
      </c>
      <c r="C9" s="60" t="s">
        <v>317</v>
      </c>
      <c r="D9" s="45" t="s">
        <v>272</v>
      </c>
      <c r="E9" s="45">
        <v>42</v>
      </c>
      <c r="F9" s="62" t="s">
        <v>28</v>
      </c>
      <c r="G9" s="64"/>
      <c r="H9" s="186" t="s">
        <v>318</v>
      </c>
      <c r="I9" s="188">
        <v>44.83</v>
      </c>
      <c r="J9" s="188"/>
    </row>
    <row r="10" spans="1:10" s="173" customFormat="1" ht="99" customHeight="1">
      <c r="A10" s="188">
        <v>2</v>
      </c>
      <c r="B10" s="45" t="s">
        <v>319</v>
      </c>
      <c r="C10" s="60" t="s">
        <v>45</v>
      </c>
      <c r="D10" s="45" t="s">
        <v>320</v>
      </c>
      <c r="E10" s="45">
        <v>55</v>
      </c>
      <c r="F10" s="62" t="s">
        <v>28</v>
      </c>
      <c r="G10" s="64"/>
      <c r="H10" s="186" t="s">
        <v>321</v>
      </c>
      <c r="I10" s="188">
        <v>55.04</v>
      </c>
      <c r="J10" s="188"/>
    </row>
    <row r="11" spans="1:10" s="173" customFormat="1" ht="42.75" customHeight="1">
      <c r="A11" s="188">
        <v>3</v>
      </c>
      <c r="B11" s="45" t="s">
        <v>322</v>
      </c>
      <c r="C11" s="60" t="s">
        <v>317</v>
      </c>
      <c r="D11" s="45" t="s">
        <v>69</v>
      </c>
      <c r="E11" s="45">
        <v>30</v>
      </c>
      <c r="F11" s="62" t="s">
        <v>28</v>
      </c>
      <c r="G11" s="64"/>
      <c r="H11" s="186" t="s">
        <v>69</v>
      </c>
      <c r="I11" s="78">
        <v>39.23</v>
      </c>
      <c r="J11" s="188"/>
    </row>
    <row r="12" spans="1:10" s="173" customFormat="1" ht="34.5" customHeight="1">
      <c r="A12" s="188">
        <v>4</v>
      </c>
      <c r="B12" s="45" t="s">
        <v>323</v>
      </c>
      <c r="C12" s="60" t="s">
        <v>45</v>
      </c>
      <c r="D12" s="45" t="s">
        <v>324</v>
      </c>
      <c r="E12" s="45">
        <v>36</v>
      </c>
      <c r="F12" s="62" t="s">
        <v>28</v>
      </c>
      <c r="G12" s="64"/>
      <c r="H12" s="186" t="s">
        <v>325</v>
      </c>
      <c r="I12" s="188">
        <v>27.48</v>
      </c>
      <c r="J12" s="188"/>
    </row>
    <row r="13" spans="1:10" s="173" customFormat="1" ht="34.5" customHeight="1">
      <c r="A13" s="188">
        <v>5</v>
      </c>
      <c r="B13" s="45" t="s">
        <v>326</v>
      </c>
      <c r="C13" s="60" t="s">
        <v>45</v>
      </c>
      <c r="D13" s="45" t="s">
        <v>327</v>
      </c>
      <c r="E13" s="45">
        <v>9</v>
      </c>
      <c r="F13" s="62" t="s">
        <v>28</v>
      </c>
      <c r="G13" s="64"/>
      <c r="H13" s="186" t="s">
        <v>328</v>
      </c>
      <c r="I13" s="188">
        <v>8.84</v>
      </c>
      <c r="J13" s="188"/>
    </row>
    <row r="14" spans="1:10" s="173" customFormat="1" ht="39" customHeight="1">
      <c r="A14" s="188">
        <v>6</v>
      </c>
      <c r="B14" s="45" t="s">
        <v>329</v>
      </c>
      <c r="C14" s="60" t="s">
        <v>45</v>
      </c>
      <c r="D14" s="45" t="s">
        <v>69</v>
      </c>
      <c r="E14" s="45">
        <v>30</v>
      </c>
      <c r="F14" s="62" t="s">
        <v>28</v>
      </c>
      <c r="G14" s="64"/>
      <c r="H14" s="186" t="s">
        <v>330</v>
      </c>
      <c r="I14" s="188">
        <v>26.81</v>
      </c>
      <c r="J14" s="188"/>
    </row>
    <row r="15" spans="1:10" s="173" customFormat="1" ht="34.5" customHeight="1">
      <c r="A15" s="188">
        <v>7</v>
      </c>
      <c r="B15" s="45" t="s">
        <v>331</v>
      </c>
      <c r="C15" s="60" t="s">
        <v>317</v>
      </c>
      <c r="D15" s="45" t="s">
        <v>193</v>
      </c>
      <c r="E15" s="45">
        <v>28</v>
      </c>
      <c r="F15" s="62" t="s">
        <v>28</v>
      </c>
      <c r="G15" s="64"/>
      <c r="H15" s="186" t="s">
        <v>332</v>
      </c>
      <c r="I15" s="78">
        <v>29.17</v>
      </c>
      <c r="J15" s="188"/>
    </row>
    <row r="16" spans="1:10" s="173" customFormat="1" ht="34.5" customHeight="1">
      <c r="A16" s="188">
        <v>8</v>
      </c>
      <c r="B16" s="45" t="s">
        <v>333</v>
      </c>
      <c r="C16" s="60" t="s">
        <v>45</v>
      </c>
      <c r="D16" s="45" t="s">
        <v>334</v>
      </c>
      <c r="E16" s="45">
        <v>25.3</v>
      </c>
      <c r="F16" s="62" t="s">
        <v>28</v>
      </c>
      <c r="G16" s="64"/>
      <c r="H16" s="186" t="s">
        <v>335</v>
      </c>
      <c r="I16" s="188">
        <v>12.44</v>
      </c>
      <c r="J16" s="188"/>
    </row>
    <row r="17" spans="1:10" s="173" customFormat="1" ht="34.5" customHeight="1">
      <c r="A17" s="188">
        <v>9</v>
      </c>
      <c r="B17" s="45" t="s">
        <v>336</v>
      </c>
      <c r="C17" s="60" t="s">
        <v>45</v>
      </c>
      <c r="D17" s="45" t="s">
        <v>337</v>
      </c>
      <c r="E17" s="45">
        <v>7.5</v>
      </c>
      <c r="F17" s="62" t="s">
        <v>28</v>
      </c>
      <c r="G17" s="68"/>
      <c r="H17" s="186" t="s">
        <v>338</v>
      </c>
      <c r="I17" s="188">
        <v>6.84</v>
      </c>
      <c r="J17" s="188"/>
    </row>
    <row r="18" spans="1:10" s="173" customFormat="1" ht="34.5" customHeight="1">
      <c r="A18" s="188">
        <v>10</v>
      </c>
      <c r="B18" s="45" t="s">
        <v>339</v>
      </c>
      <c r="C18" s="60" t="s">
        <v>45</v>
      </c>
      <c r="D18" s="45" t="s">
        <v>91</v>
      </c>
      <c r="E18" s="45">
        <v>6</v>
      </c>
      <c r="F18" s="62" t="s">
        <v>28</v>
      </c>
      <c r="G18" s="64"/>
      <c r="H18" s="186" t="s">
        <v>340</v>
      </c>
      <c r="I18" s="188">
        <v>5.99</v>
      </c>
      <c r="J18" s="188"/>
    </row>
    <row r="19" spans="1:10" s="173" customFormat="1" ht="30" customHeight="1">
      <c r="A19" s="187" t="s">
        <v>142</v>
      </c>
      <c r="B19" s="187" t="s">
        <v>74</v>
      </c>
      <c r="C19" s="188"/>
      <c r="D19" s="188"/>
      <c r="E19" s="189">
        <v>20</v>
      </c>
      <c r="F19" s="74"/>
      <c r="G19" s="64"/>
      <c r="H19" s="188"/>
      <c r="I19" s="189">
        <f aca="true" t="shared" si="0" ref="I19:I24">SUM(I20)</f>
        <v>22.13</v>
      </c>
      <c r="J19" s="188"/>
    </row>
    <row r="20" spans="1:10" s="173" customFormat="1" ht="72.75" customHeight="1">
      <c r="A20" s="188">
        <v>1</v>
      </c>
      <c r="B20" s="45" t="s">
        <v>341</v>
      </c>
      <c r="C20" s="60" t="s">
        <v>45</v>
      </c>
      <c r="D20" s="45" t="s">
        <v>342</v>
      </c>
      <c r="E20" s="45">
        <v>20</v>
      </c>
      <c r="F20" s="62" t="s">
        <v>28</v>
      </c>
      <c r="G20" s="64"/>
      <c r="H20" s="186" t="s">
        <v>343</v>
      </c>
      <c r="I20" s="198">
        <v>22.13</v>
      </c>
      <c r="J20" s="188"/>
    </row>
    <row r="21" spans="1:10" s="173" customFormat="1" ht="30" customHeight="1">
      <c r="A21" s="187" t="s">
        <v>56</v>
      </c>
      <c r="B21" s="187" t="s">
        <v>83</v>
      </c>
      <c r="C21" s="188"/>
      <c r="D21" s="187" t="s">
        <v>241</v>
      </c>
      <c r="E21" s="189">
        <v>4</v>
      </c>
      <c r="F21" s="108"/>
      <c r="G21" s="68"/>
      <c r="H21" s="187" t="s">
        <v>241</v>
      </c>
      <c r="I21" s="189">
        <f t="shared" si="0"/>
        <v>3.94</v>
      </c>
      <c r="J21" s="188"/>
    </row>
    <row r="22" spans="1:10" s="174" customFormat="1" ht="30" customHeight="1">
      <c r="A22" s="188">
        <v>1</v>
      </c>
      <c r="B22" s="45" t="s">
        <v>344</v>
      </c>
      <c r="C22" s="60" t="s">
        <v>45</v>
      </c>
      <c r="D22" s="45" t="s">
        <v>84</v>
      </c>
      <c r="E22" s="45">
        <v>2</v>
      </c>
      <c r="F22" s="62" t="s">
        <v>28</v>
      </c>
      <c r="G22" s="64"/>
      <c r="H22" s="190">
        <v>2</v>
      </c>
      <c r="I22" s="199">
        <v>3.94</v>
      </c>
      <c r="J22" s="188"/>
    </row>
    <row r="23" spans="1:10" s="173" customFormat="1" ht="30" customHeight="1">
      <c r="A23" s="188">
        <v>2</v>
      </c>
      <c r="B23" s="45" t="s">
        <v>345</v>
      </c>
      <c r="C23" s="60" t="s">
        <v>45</v>
      </c>
      <c r="D23" s="45" t="s">
        <v>84</v>
      </c>
      <c r="E23" s="45">
        <v>2</v>
      </c>
      <c r="F23" s="62" t="s">
        <v>28</v>
      </c>
      <c r="G23" s="68"/>
      <c r="H23" s="191"/>
      <c r="I23" s="200"/>
      <c r="J23" s="188"/>
    </row>
    <row r="24" spans="1:10" s="173" customFormat="1" ht="30" customHeight="1">
      <c r="A24" s="187" t="s">
        <v>73</v>
      </c>
      <c r="B24" s="187" t="s">
        <v>87</v>
      </c>
      <c r="C24" s="188"/>
      <c r="D24" s="192" t="s">
        <v>346</v>
      </c>
      <c r="E24" s="189">
        <v>23.1</v>
      </c>
      <c r="F24" s="108"/>
      <c r="G24" s="68"/>
      <c r="H24" s="192" t="s">
        <v>346</v>
      </c>
      <c r="I24" s="189">
        <f t="shared" si="0"/>
        <v>25</v>
      </c>
      <c r="J24" s="188"/>
    </row>
    <row r="25" spans="1:10" s="173" customFormat="1" ht="30" customHeight="1">
      <c r="A25" s="188">
        <v>1</v>
      </c>
      <c r="B25" s="45" t="s">
        <v>347</v>
      </c>
      <c r="C25" s="60" t="s">
        <v>45</v>
      </c>
      <c r="D25" s="193" t="s">
        <v>346</v>
      </c>
      <c r="E25" s="45">
        <v>23.1</v>
      </c>
      <c r="F25" s="62" t="s">
        <v>28</v>
      </c>
      <c r="G25" s="77"/>
      <c r="H25" s="193" t="s">
        <v>346</v>
      </c>
      <c r="I25" s="188">
        <v>25</v>
      </c>
      <c r="J25" s="188"/>
    </row>
    <row r="26" spans="1:10" s="173" customFormat="1" ht="30" customHeight="1">
      <c r="A26" s="187" t="s">
        <v>82</v>
      </c>
      <c r="B26" s="187" t="s">
        <v>99</v>
      </c>
      <c r="C26" s="188"/>
      <c r="D26" s="188"/>
      <c r="E26" s="189">
        <v>20</v>
      </c>
      <c r="F26" s="194"/>
      <c r="G26" s="77"/>
      <c r="H26" s="188"/>
      <c r="I26" s="189">
        <f>SUM(I27:I28)</f>
        <v>23.330000000000002</v>
      </c>
      <c r="J26" s="188"/>
    </row>
    <row r="27" spans="1:10" s="173" customFormat="1" ht="30" customHeight="1">
      <c r="A27" s="188">
        <v>1</v>
      </c>
      <c r="B27" s="186" t="s">
        <v>348</v>
      </c>
      <c r="C27" s="186" t="s">
        <v>282</v>
      </c>
      <c r="D27" s="186" t="s">
        <v>102</v>
      </c>
      <c r="E27" s="188">
        <v>5</v>
      </c>
      <c r="F27" s="62" t="s">
        <v>28</v>
      </c>
      <c r="G27" s="64"/>
      <c r="H27" s="186" t="s">
        <v>102</v>
      </c>
      <c r="I27" s="201">
        <v>6.53</v>
      </c>
      <c r="J27" s="188"/>
    </row>
    <row r="28" spans="1:10" s="173" customFormat="1" ht="30" customHeight="1">
      <c r="A28" s="188">
        <v>2</v>
      </c>
      <c r="B28" s="45" t="s">
        <v>349</v>
      </c>
      <c r="C28" s="60" t="s">
        <v>45</v>
      </c>
      <c r="D28" s="45" t="s">
        <v>350</v>
      </c>
      <c r="E28" s="45">
        <v>15</v>
      </c>
      <c r="F28" s="62" t="s">
        <v>28</v>
      </c>
      <c r="G28" s="64"/>
      <c r="H28" s="45" t="s">
        <v>350</v>
      </c>
      <c r="I28" s="201">
        <v>16.8</v>
      </c>
      <c r="J28" s="188"/>
    </row>
    <row r="29" spans="1:10" s="173" customFormat="1" ht="30" customHeight="1">
      <c r="A29" s="187" t="s">
        <v>86</v>
      </c>
      <c r="B29" s="187" t="s">
        <v>351</v>
      </c>
      <c r="C29" s="188"/>
      <c r="D29" s="82" t="s">
        <v>154</v>
      </c>
      <c r="E29" s="195">
        <f>SUM(E30)</f>
        <v>80</v>
      </c>
      <c r="F29" s="108"/>
      <c r="G29" s="68"/>
      <c r="H29" s="82" t="s">
        <v>154</v>
      </c>
      <c r="I29" s="195">
        <f>SUM(I30)</f>
        <v>80.03</v>
      </c>
      <c r="J29" s="188"/>
    </row>
    <row r="30" spans="1:10" s="173" customFormat="1" ht="30" customHeight="1">
      <c r="A30" s="188">
        <v>1</v>
      </c>
      <c r="B30" s="45" t="s">
        <v>352</v>
      </c>
      <c r="C30" s="60" t="s">
        <v>45</v>
      </c>
      <c r="D30" s="45" t="s">
        <v>154</v>
      </c>
      <c r="E30" s="45">
        <v>80</v>
      </c>
      <c r="F30" s="62" t="s">
        <v>28</v>
      </c>
      <c r="G30" s="64"/>
      <c r="H30" s="45" t="s">
        <v>154</v>
      </c>
      <c r="I30" s="202">
        <v>80.03</v>
      </c>
      <c r="J30" s="188"/>
    </row>
    <row r="31" spans="1:10" s="173" customFormat="1" ht="30" customHeight="1">
      <c r="A31" s="187" t="s">
        <v>98</v>
      </c>
      <c r="B31" s="187" t="s">
        <v>111</v>
      </c>
      <c r="C31" s="188"/>
      <c r="D31" s="188"/>
      <c r="E31" s="189">
        <f>SUM(E32)</f>
        <v>16.8</v>
      </c>
      <c r="F31" s="108"/>
      <c r="G31" s="68"/>
      <c r="H31" s="189"/>
      <c r="I31" s="189">
        <f>SUM(I32)</f>
        <v>16.65</v>
      </c>
      <c r="J31" s="188"/>
    </row>
    <row r="32" spans="1:10" s="173" customFormat="1" ht="30" customHeight="1">
      <c r="A32" s="188">
        <v>1</v>
      </c>
      <c r="B32" s="45" t="s">
        <v>353</v>
      </c>
      <c r="C32" s="60" t="s">
        <v>45</v>
      </c>
      <c r="D32" s="186" t="s">
        <v>354</v>
      </c>
      <c r="E32" s="188">
        <v>16.8</v>
      </c>
      <c r="F32" s="62" t="s">
        <v>28</v>
      </c>
      <c r="G32" s="64"/>
      <c r="H32" s="186" t="s">
        <v>354</v>
      </c>
      <c r="I32" s="188">
        <v>16.65</v>
      </c>
      <c r="J32" s="188"/>
    </row>
    <row r="33" spans="1:10" s="173" customFormat="1" ht="30" customHeight="1">
      <c r="A33" s="187" t="s">
        <v>110</v>
      </c>
      <c r="B33" s="187" t="s">
        <v>120</v>
      </c>
      <c r="C33" s="188"/>
      <c r="D33" s="82" t="s">
        <v>355</v>
      </c>
      <c r="E33" s="189">
        <f>SUM(E34:E34)</f>
        <v>80</v>
      </c>
      <c r="F33" s="108"/>
      <c r="G33" s="68"/>
      <c r="H33" s="187" t="s">
        <v>355</v>
      </c>
      <c r="I33" s="189">
        <f>SUM(I34:I34)</f>
        <v>80</v>
      </c>
      <c r="J33" s="188"/>
    </row>
    <row r="34" spans="1:10" s="173" customFormat="1" ht="30" customHeight="1">
      <c r="A34" s="188">
        <v>1</v>
      </c>
      <c r="B34" s="45" t="s">
        <v>356</v>
      </c>
      <c r="C34" s="60" t="s">
        <v>45</v>
      </c>
      <c r="D34" s="45" t="s">
        <v>355</v>
      </c>
      <c r="E34" s="45">
        <v>80</v>
      </c>
      <c r="F34" s="62" t="s">
        <v>28</v>
      </c>
      <c r="G34" s="64"/>
      <c r="H34" s="186" t="s">
        <v>355</v>
      </c>
      <c r="I34" s="188">
        <v>80</v>
      </c>
      <c r="J34" s="188"/>
    </row>
    <row r="35" spans="1:10" s="173" customFormat="1" ht="30" customHeight="1">
      <c r="A35" s="187" t="s">
        <v>172</v>
      </c>
      <c r="B35" s="187" t="s">
        <v>124</v>
      </c>
      <c r="C35" s="60" t="s">
        <v>45</v>
      </c>
      <c r="D35" s="82" t="s">
        <v>357</v>
      </c>
      <c r="E35" s="189">
        <v>5.04</v>
      </c>
      <c r="F35" s="62" t="s">
        <v>28</v>
      </c>
      <c r="G35" s="64"/>
      <c r="H35" s="82" t="s">
        <v>357</v>
      </c>
      <c r="I35" s="195">
        <v>5.04</v>
      </c>
      <c r="J35" s="188"/>
    </row>
    <row r="36" spans="1:10" s="173" customFormat="1" ht="30" customHeight="1">
      <c r="A36" s="187" t="s">
        <v>119</v>
      </c>
      <c r="B36" s="187" t="s">
        <v>173</v>
      </c>
      <c r="C36" s="60" t="s">
        <v>45</v>
      </c>
      <c r="D36" s="187" t="s">
        <v>302</v>
      </c>
      <c r="E36" s="189">
        <v>7.2</v>
      </c>
      <c r="F36" s="62" t="s">
        <v>28</v>
      </c>
      <c r="G36" s="64"/>
      <c r="H36" s="187" t="s">
        <v>302</v>
      </c>
      <c r="I36" s="195">
        <v>7.2</v>
      </c>
      <c r="J36" s="188"/>
    </row>
  </sheetData>
  <sheetProtection/>
  <mergeCells count="13">
    <mergeCell ref="A1:J1"/>
    <mergeCell ref="F2:G2"/>
    <mergeCell ref="A4:B4"/>
    <mergeCell ref="A2:A3"/>
    <mergeCell ref="B2:B3"/>
    <mergeCell ref="C2:C3"/>
    <mergeCell ref="D2:D3"/>
    <mergeCell ref="E2:E3"/>
    <mergeCell ref="H2:H3"/>
    <mergeCell ref="H22:H23"/>
    <mergeCell ref="I2:I3"/>
    <mergeCell ref="I22:I23"/>
    <mergeCell ref="J2:J3"/>
  </mergeCells>
  <printOptions horizontalCentered="1"/>
  <pageMargins left="0.39305555555555555" right="0.39305555555555555" top="0.7868055555555555" bottom="0.7868055555555555" header="0.5" footer="0.5"/>
  <pageSetup fitToHeight="0" fitToWidth="1" horizontalDpi="600" verticalDpi="600" orientation="landscape" paperSize="9" scale="9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33"/>
  <sheetViews>
    <sheetView zoomScaleSheetLayoutView="100" workbookViewId="0" topLeftCell="A1">
      <selection activeCell="N10" sqref="N10"/>
    </sheetView>
  </sheetViews>
  <sheetFormatPr defaultColWidth="9.00390625" defaultRowHeight="14.25"/>
  <cols>
    <col min="1" max="1" width="5.00390625" style="0" customWidth="1"/>
    <col min="2" max="2" width="18.75390625" style="0" customWidth="1"/>
    <col min="3" max="3" width="19.375" style="0" customWidth="1"/>
    <col min="4" max="4" width="16.25390625" style="0" customWidth="1"/>
    <col min="5" max="5" width="9.625" style="0" customWidth="1"/>
    <col min="6" max="6" width="6.75390625" style="0" customWidth="1"/>
    <col min="7" max="7" width="6.625" style="0" customWidth="1"/>
    <col min="8" max="8" width="16.125" style="0" customWidth="1"/>
    <col min="9" max="9" width="8.375" style="0" customWidth="1"/>
    <col min="10" max="10" width="11.125" style="0" customWidth="1"/>
  </cols>
  <sheetData>
    <row r="1" spans="1:10" ht="42" customHeight="1">
      <c r="A1" s="140" t="s">
        <v>358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s="136" customFormat="1" ht="27.75" customHeight="1">
      <c r="A2" s="37" t="s">
        <v>1</v>
      </c>
      <c r="B2" s="141" t="s">
        <v>22</v>
      </c>
      <c r="C2" s="141" t="s">
        <v>23</v>
      </c>
      <c r="D2" s="37" t="s">
        <v>359</v>
      </c>
      <c r="E2" s="37" t="s">
        <v>4</v>
      </c>
      <c r="F2" s="15" t="s">
        <v>25</v>
      </c>
      <c r="G2" s="15"/>
      <c r="H2" s="37" t="s">
        <v>360</v>
      </c>
      <c r="I2" s="37" t="s">
        <v>220</v>
      </c>
      <c r="J2" s="141" t="s">
        <v>7</v>
      </c>
    </row>
    <row r="3" spans="1:10" s="136" customFormat="1" ht="27.75" customHeight="1">
      <c r="A3" s="40"/>
      <c r="B3" s="142"/>
      <c r="C3" s="142"/>
      <c r="D3" s="40"/>
      <c r="E3" s="40"/>
      <c r="F3" s="15" t="s">
        <v>28</v>
      </c>
      <c r="G3" s="15" t="s">
        <v>29</v>
      </c>
      <c r="H3" s="40"/>
      <c r="I3" s="40"/>
      <c r="J3" s="142"/>
    </row>
    <row r="4" spans="1:10" s="136" customFormat="1" ht="34.5" customHeight="1">
      <c r="A4" s="143" t="s">
        <v>8</v>
      </c>
      <c r="B4" s="144"/>
      <c r="C4" s="145"/>
      <c r="D4" s="146"/>
      <c r="E4" s="147">
        <f>E5+E7+E24+E26+E29+E32+E33</f>
        <v>365.67999999999995</v>
      </c>
      <c r="F4" s="147"/>
      <c r="G4" s="147"/>
      <c r="H4" s="147"/>
      <c r="I4" s="147">
        <f>SUM(I5,I7,I24,I26,I30,I32,I33)</f>
        <v>365.03779999999995</v>
      </c>
      <c r="J4" s="41"/>
    </row>
    <row r="5" spans="1:10" s="137" customFormat="1" ht="34.5" customHeight="1">
      <c r="A5" s="81" t="s">
        <v>30</v>
      </c>
      <c r="B5" s="82" t="s">
        <v>39</v>
      </c>
      <c r="C5" s="47"/>
      <c r="D5" s="82" t="s">
        <v>361</v>
      </c>
      <c r="E5" s="82">
        <v>20</v>
      </c>
      <c r="F5" s="48"/>
      <c r="G5" s="128"/>
      <c r="H5" s="82" t="s">
        <v>362</v>
      </c>
      <c r="I5" s="119">
        <f>SUM(I6)</f>
        <v>20</v>
      </c>
      <c r="J5" s="74"/>
    </row>
    <row r="6" spans="1:10" s="137" customFormat="1" ht="51.75" customHeight="1">
      <c r="A6" s="84">
        <v>1</v>
      </c>
      <c r="B6" s="45" t="s">
        <v>363</v>
      </c>
      <c r="C6" s="46" t="s">
        <v>364</v>
      </c>
      <c r="D6" s="45" t="s">
        <v>365</v>
      </c>
      <c r="E6" s="45">
        <v>20</v>
      </c>
      <c r="F6" s="62" t="s">
        <v>28</v>
      </c>
      <c r="G6" s="128"/>
      <c r="H6" s="45" t="s">
        <v>366</v>
      </c>
      <c r="I6" s="169">
        <v>20</v>
      </c>
      <c r="J6" s="74"/>
    </row>
    <row r="7" spans="1:10" s="138" customFormat="1" ht="34.5" customHeight="1">
      <c r="A7" s="57" t="s">
        <v>38</v>
      </c>
      <c r="B7" s="57" t="s">
        <v>57</v>
      </c>
      <c r="C7" s="86"/>
      <c r="D7" s="57" t="s">
        <v>367</v>
      </c>
      <c r="E7" s="87">
        <v>308.4</v>
      </c>
      <c r="F7" s="86"/>
      <c r="G7" s="86"/>
      <c r="H7" s="57" t="s">
        <v>368</v>
      </c>
      <c r="I7" s="87">
        <f>SUM(I8:I23)</f>
        <v>308.65999999999997</v>
      </c>
      <c r="J7" s="86"/>
    </row>
    <row r="8" spans="1:10" s="137" customFormat="1" ht="36.75" customHeight="1">
      <c r="A8" s="86">
        <v>1</v>
      </c>
      <c r="B8" s="50" t="s">
        <v>369</v>
      </c>
      <c r="C8" s="46" t="s">
        <v>45</v>
      </c>
      <c r="D8" s="45" t="s">
        <v>151</v>
      </c>
      <c r="E8" s="148">
        <v>15</v>
      </c>
      <c r="F8" s="62" t="s">
        <v>28</v>
      </c>
      <c r="G8" s="86"/>
      <c r="H8" s="149" t="s">
        <v>370</v>
      </c>
      <c r="I8" s="168">
        <v>14.49</v>
      </c>
      <c r="J8" s="86"/>
    </row>
    <row r="9" spans="1:10" s="137" customFormat="1" ht="36.75" customHeight="1">
      <c r="A9" s="86">
        <v>2</v>
      </c>
      <c r="B9" s="45" t="s">
        <v>371</v>
      </c>
      <c r="C9" s="46" t="s">
        <v>45</v>
      </c>
      <c r="D9" s="45" t="s">
        <v>372</v>
      </c>
      <c r="E9" s="148">
        <v>44</v>
      </c>
      <c r="F9" s="62" t="s">
        <v>28</v>
      </c>
      <c r="G9" s="86"/>
      <c r="H9" s="149" t="s">
        <v>373</v>
      </c>
      <c r="I9" s="168">
        <v>43.66</v>
      </c>
      <c r="J9" s="86"/>
    </row>
    <row r="10" spans="1:10" s="137" customFormat="1" ht="36.75" customHeight="1">
      <c r="A10" s="86">
        <v>3</v>
      </c>
      <c r="B10" s="45" t="s">
        <v>374</v>
      </c>
      <c r="C10" s="46" t="s">
        <v>45</v>
      </c>
      <c r="D10" s="45" t="s">
        <v>375</v>
      </c>
      <c r="E10" s="148">
        <v>16.8</v>
      </c>
      <c r="F10" s="62" t="s">
        <v>28</v>
      </c>
      <c r="G10" s="86"/>
      <c r="H10" s="149" t="s">
        <v>376</v>
      </c>
      <c r="I10" s="168">
        <v>16.38</v>
      </c>
      <c r="J10" s="86"/>
    </row>
    <row r="11" spans="1:10" s="137" customFormat="1" ht="36.75" customHeight="1">
      <c r="A11" s="86">
        <v>4</v>
      </c>
      <c r="B11" s="45" t="s">
        <v>377</v>
      </c>
      <c r="C11" s="46" t="s">
        <v>45</v>
      </c>
      <c r="D11" s="45" t="s">
        <v>378</v>
      </c>
      <c r="E11" s="148">
        <v>18.8</v>
      </c>
      <c r="F11" s="62" t="s">
        <v>28</v>
      </c>
      <c r="G11" s="86"/>
      <c r="H11" s="149" t="s">
        <v>379</v>
      </c>
      <c r="I11" s="95">
        <v>18.69</v>
      </c>
      <c r="J11" s="44"/>
    </row>
    <row r="12" spans="1:10" s="137" customFormat="1" ht="36.75" customHeight="1">
      <c r="A12" s="86">
        <v>5</v>
      </c>
      <c r="B12" s="45" t="s">
        <v>380</v>
      </c>
      <c r="C12" s="46" t="s">
        <v>45</v>
      </c>
      <c r="D12" s="45" t="s">
        <v>381</v>
      </c>
      <c r="E12" s="148">
        <v>21.7</v>
      </c>
      <c r="F12" s="62" t="s">
        <v>28</v>
      </c>
      <c r="G12" s="86"/>
      <c r="H12" s="149" t="s">
        <v>382</v>
      </c>
      <c r="I12" s="148">
        <v>21.83</v>
      </c>
      <c r="J12" s="44"/>
    </row>
    <row r="13" spans="1:10" s="137" customFormat="1" ht="36.75" customHeight="1">
      <c r="A13" s="86">
        <v>6</v>
      </c>
      <c r="B13" s="45" t="s">
        <v>383</v>
      </c>
      <c r="C13" s="46" t="s">
        <v>45</v>
      </c>
      <c r="D13" s="45" t="s">
        <v>384</v>
      </c>
      <c r="E13" s="148">
        <v>28.6</v>
      </c>
      <c r="F13" s="62" t="s">
        <v>28</v>
      </c>
      <c r="G13" s="86"/>
      <c r="H13" s="149" t="s">
        <v>385</v>
      </c>
      <c r="I13" s="148">
        <v>28.68</v>
      </c>
      <c r="J13" s="44"/>
    </row>
    <row r="14" spans="1:10" s="137" customFormat="1" ht="36.75" customHeight="1">
      <c r="A14" s="86">
        <v>7</v>
      </c>
      <c r="B14" s="45" t="s">
        <v>386</v>
      </c>
      <c r="C14" s="46" t="s">
        <v>45</v>
      </c>
      <c r="D14" s="45" t="s">
        <v>387</v>
      </c>
      <c r="E14" s="148">
        <v>16.6</v>
      </c>
      <c r="F14" s="62" t="s">
        <v>28</v>
      </c>
      <c r="G14" s="86"/>
      <c r="H14" s="149" t="s">
        <v>388</v>
      </c>
      <c r="I14" s="168">
        <v>16.37</v>
      </c>
      <c r="J14" s="86"/>
    </row>
    <row r="15" spans="1:10" s="137" customFormat="1" ht="31.5" customHeight="1">
      <c r="A15" s="150">
        <v>8</v>
      </c>
      <c r="B15" s="151" t="s">
        <v>389</v>
      </c>
      <c r="C15" s="152" t="s">
        <v>45</v>
      </c>
      <c r="D15" s="47" t="s">
        <v>375</v>
      </c>
      <c r="E15" s="153">
        <v>16.8</v>
      </c>
      <c r="F15" s="154" t="s">
        <v>28</v>
      </c>
      <c r="G15" s="155"/>
      <c r="H15" s="156" t="s">
        <v>390</v>
      </c>
      <c r="I15" s="170">
        <v>21.09</v>
      </c>
      <c r="J15" s="155"/>
    </row>
    <row r="16" spans="1:10" s="137" customFormat="1" ht="33" customHeight="1">
      <c r="A16" s="157"/>
      <c r="B16" s="158"/>
      <c r="C16" s="159"/>
      <c r="D16" s="47" t="s">
        <v>391</v>
      </c>
      <c r="E16" s="47">
        <v>1.3</v>
      </c>
      <c r="F16" s="160"/>
      <c r="G16" s="155"/>
      <c r="H16" s="161"/>
      <c r="I16" s="161"/>
      <c r="J16" s="155"/>
    </row>
    <row r="17" spans="1:10" s="137" customFormat="1" ht="30.75" customHeight="1">
      <c r="A17" s="162"/>
      <c r="B17" s="163"/>
      <c r="C17" s="164"/>
      <c r="D17" s="47" t="s">
        <v>392</v>
      </c>
      <c r="E17" s="47">
        <v>3.2</v>
      </c>
      <c r="F17" s="165"/>
      <c r="G17" s="155"/>
      <c r="H17" s="166"/>
      <c r="I17" s="166"/>
      <c r="J17" s="155"/>
    </row>
    <row r="18" spans="1:10" s="139" customFormat="1" ht="36.75" customHeight="1">
      <c r="A18" s="86">
        <v>9</v>
      </c>
      <c r="B18" s="45" t="s">
        <v>393</v>
      </c>
      <c r="C18" s="46" t="s">
        <v>45</v>
      </c>
      <c r="D18" s="45" t="s">
        <v>394</v>
      </c>
      <c r="E18" s="148">
        <v>14</v>
      </c>
      <c r="F18" s="62" t="s">
        <v>28</v>
      </c>
      <c r="G18" s="86"/>
      <c r="H18" s="149" t="s">
        <v>395</v>
      </c>
      <c r="I18" s="168">
        <v>13.92</v>
      </c>
      <c r="J18" s="86"/>
    </row>
    <row r="19" spans="1:10" s="139" customFormat="1" ht="36.75" customHeight="1">
      <c r="A19" s="86">
        <v>10</v>
      </c>
      <c r="B19" s="45" t="s">
        <v>396</v>
      </c>
      <c r="C19" s="46" t="s">
        <v>45</v>
      </c>
      <c r="D19" s="45" t="s">
        <v>397</v>
      </c>
      <c r="E19" s="148">
        <v>22.3</v>
      </c>
      <c r="F19" s="62" t="s">
        <v>28</v>
      </c>
      <c r="G19" s="86"/>
      <c r="H19" s="149" t="s">
        <v>398</v>
      </c>
      <c r="I19" s="168">
        <v>22.17</v>
      </c>
      <c r="J19" s="86"/>
    </row>
    <row r="20" spans="1:10" s="139" customFormat="1" ht="36.75" customHeight="1">
      <c r="A20" s="150">
        <v>11</v>
      </c>
      <c r="B20" s="47" t="s">
        <v>399</v>
      </c>
      <c r="C20" s="47" t="s">
        <v>113</v>
      </c>
      <c r="D20" s="95" t="s">
        <v>149</v>
      </c>
      <c r="E20" s="95">
        <v>30</v>
      </c>
      <c r="F20" s="62" t="s">
        <v>28</v>
      </c>
      <c r="G20" s="86"/>
      <c r="H20" s="167" t="s">
        <v>400</v>
      </c>
      <c r="I20" s="95">
        <v>30</v>
      </c>
      <c r="J20" s="44"/>
    </row>
    <row r="21" spans="1:10" s="139" customFormat="1" ht="36.75" customHeight="1">
      <c r="A21" s="150">
        <v>12</v>
      </c>
      <c r="B21" s="45" t="s">
        <v>401</v>
      </c>
      <c r="C21" s="46" t="s">
        <v>45</v>
      </c>
      <c r="D21" s="45" t="s">
        <v>402</v>
      </c>
      <c r="E21" s="148">
        <v>37</v>
      </c>
      <c r="F21" s="154" t="s">
        <v>28</v>
      </c>
      <c r="G21" s="86"/>
      <c r="H21" s="71" t="s">
        <v>403</v>
      </c>
      <c r="I21" s="150">
        <v>45.02</v>
      </c>
      <c r="J21" s="86"/>
    </row>
    <row r="22" spans="1:10" s="139" customFormat="1" ht="36.75" customHeight="1">
      <c r="A22" s="162"/>
      <c r="B22" s="45" t="s">
        <v>404</v>
      </c>
      <c r="C22" s="46" t="s">
        <v>45</v>
      </c>
      <c r="D22" s="45" t="s">
        <v>405</v>
      </c>
      <c r="E22" s="45">
        <v>5.8</v>
      </c>
      <c r="F22" s="165"/>
      <c r="G22" s="86"/>
      <c r="H22" s="162"/>
      <c r="I22" s="162"/>
      <c r="J22" s="86"/>
    </row>
    <row r="23" spans="1:10" s="139" customFormat="1" ht="36.75" customHeight="1">
      <c r="A23" s="86">
        <v>13</v>
      </c>
      <c r="B23" s="45" t="s">
        <v>406</v>
      </c>
      <c r="C23" s="46" t="s">
        <v>45</v>
      </c>
      <c r="D23" s="45" t="s">
        <v>407</v>
      </c>
      <c r="E23" s="148">
        <v>16.5</v>
      </c>
      <c r="F23" s="62" t="s">
        <v>28</v>
      </c>
      <c r="G23" s="86"/>
      <c r="H23" s="168">
        <v>168</v>
      </c>
      <c r="I23" s="168">
        <v>16.36</v>
      </c>
      <c r="J23" s="86"/>
    </row>
    <row r="24" spans="1:10" s="139" customFormat="1" ht="34.5" customHeight="1">
      <c r="A24" s="57" t="s">
        <v>142</v>
      </c>
      <c r="B24" s="57" t="s">
        <v>74</v>
      </c>
      <c r="C24" s="87"/>
      <c r="D24" s="82" t="s">
        <v>43</v>
      </c>
      <c r="E24" s="87">
        <v>1</v>
      </c>
      <c r="F24" s="87"/>
      <c r="G24" s="87"/>
      <c r="H24" s="82" t="s">
        <v>43</v>
      </c>
      <c r="I24" s="87">
        <f aca="true" t="shared" si="0" ref="I24:I29">SUM(I25)</f>
        <v>1</v>
      </c>
      <c r="J24" s="86"/>
    </row>
    <row r="25" spans="1:10" s="139" customFormat="1" ht="39.75" customHeight="1">
      <c r="A25" s="86">
        <v>1</v>
      </c>
      <c r="B25" s="45" t="s">
        <v>408</v>
      </c>
      <c r="C25" s="46" t="s">
        <v>45</v>
      </c>
      <c r="D25" s="45" t="s">
        <v>43</v>
      </c>
      <c r="E25" s="45">
        <v>1</v>
      </c>
      <c r="F25" s="62" t="s">
        <v>28</v>
      </c>
      <c r="G25" s="86"/>
      <c r="H25" s="45" t="s">
        <v>43</v>
      </c>
      <c r="I25" s="168">
        <v>1</v>
      </c>
      <c r="J25" s="44"/>
    </row>
    <row r="26" spans="1:10" s="139" customFormat="1" ht="34.5" customHeight="1">
      <c r="A26" s="57" t="s">
        <v>56</v>
      </c>
      <c r="B26" s="57" t="s">
        <v>83</v>
      </c>
      <c r="C26" s="89"/>
      <c r="D26" s="57" t="s">
        <v>241</v>
      </c>
      <c r="E26" s="90">
        <v>4</v>
      </c>
      <c r="F26" s="90"/>
      <c r="G26" s="90"/>
      <c r="H26" s="57" t="s">
        <v>241</v>
      </c>
      <c r="I26" s="127">
        <f t="shared" si="0"/>
        <v>3.8578</v>
      </c>
      <c r="J26" s="89"/>
    </row>
    <row r="27" spans="1:10" s="139" customFormat="1" ht="37.5" customHeight="1">
      <c r="A27" s="89">
        <v>1</v>
      </c>
      <c r="B27" s="45" t="s">
        <v>409</v>
      </c>
      <c r="C27" s="46" t="s">
        <v>45</v>
      </c>
      <c r="D27" s="47" t="s">
        <v>84</v>
      </c>
      <c r="E27" s="45">
        <v>2</v>
      </c>
      <c r="F27" s="62" t="s">
        <v>28</v>
      </c>
      <c r="G27" s="89"/>
      <c r="H27" s="71" t="s">
        <v>241</v>
      </c>
      <c r="I27" s="171">
        <v>3.8578</v>
      </c>
      <c r="J27" s="89"/>
    </row>
    <row r="28" spans="1:10" s="139" customFormat="1" ht="37.5" customHeight="1">
      <c r="A28" s="89">
        <v>2</v>
      </c>
      <c r="B28" s="45" t="s">
        <v>410</v>
      </c>
      <c r="C28" s="46" t="s">
        <v>45</v>
      </c>
      <c r="D28" s="47" t="s">
        <v>84</v>
      </c>
      <c r="E28" s="45">
        <v>2</v>
      </c>
      <c r="F28" s="62" t="s">
        <v>28</v>
      </c>
      <c r="G28" s="89"/>
      <c r="H28" s="92"/>
      <c r="I28" s="172"/>
      <c r="J28" s="89"/>
    </row>
    <row r="29" spans="1:10" s="139" customFormat="1" ht="37.5" customHeight="1">
      <c r="A29" s="57" t="s">
        <v>73</v>
      </c>
      <c r="B29" s="57" t="s">
        <v>111</v>
      </c>
      <c r="C29" s="86"/>
      <c r="D29" s="57" t="s">
        <v>411</v>
      </c>
      <c r="E29" s="87">
        <v>15</v>
      </c>
      <c r="F29" s="87"/>
      <c r="G29" s="87"/>
      <c r="H29" s="57" t="s">
        <v>411</v>
      </c>
      <c r="I29" s="87">
        <f t="shared" si="0"/>
        <v>14.96</v>
      </c>
      <c r="J29" s="86"/>
    </row>
    <row r="30" spans="1:10" s="139" customFormat="1" ht="45" customHeight="1">
      <c r="A30" s="86">
        <v>1</v>
      </c>
      <c r="B30" s="50" t="s">
        <v>412</v>
      </c>
      <c r="C30" s="46" t="s">
        <v>45</v>
      </c>
      <c r="D30" s="44" t="s">
        <v>413</v>
      </c>
      <c r="E30" s="86">
        <v>7.5</v>
      </c>
      <c r="F30" s="62" t="s">
        <v>28</v>
      </c>
      <c r="G30" s="86"/>
      <c r="H30" s="71" t="s">
        <v>411</v>
      </c>
      <c r="I30" s="150">
        <v>14.96</v>
      </c>
      <c r="J30" s="86"/>
    </row>
    <row r="31" spans="1:10" s="139" customFormat="1" ht="40.5" customHeight="1">
      <c r="A31" s="86">
        <v>2</v>
      </c>
      <c r="B31" s="50" t="s">
        <v>414</v>
      </c>
      <c r="C31" s="46" t="s">
        <v>45</v>
      </c>
      <c r="D31" s="44" t="s">
        <v>413</v>
      </c>
      <c r="E31" s="86">
        <v>7.5</v>
      </c>
      <c r="F31" s="62" t="s">
        <v>28</v>
      </c>
      <c r="G31" s="86"/>
      <c r="H31" s="162"/>
      <c r="I31" s="162"/>
      <c r="J31" s="86"/>
    </row>
    <row r="32" spans="1:10" s="139" customFormat="1" ht="34.5" customHeight="1">
      <c r="A32" s="57" t="s">
        <v>82</v>
      </c>
      <c r="B32" s="57" t="s">
        <v>124</v>
      </c>
      <c r="C32" s="46" t="s">
        <v>45</v>
      </c>
      <c r="D32" s="83" t="s">
        <v>415</v>
      </c>
      <c r="E32" s="87">
        <v>7.2</v>
      </c>
      <c r="F32" s="62" t="s">
        <v>28</v>
      </c>
      <c r="G32" s="86"/>
      <c r="H32" s="83" t="s">
        <v>415</v>
      </c>
      <c r="I32" s="87">
        <v>7.2</v>
      </c>
      <c r="J32" s="86"/>
    </row>
    <row r="33" spans="1:10" s="139" customFormat="1" ht="34.5" customHeight="1">
      <c r="A33" s="57" t="s">
        <v>86</v>
      </c>
      <c r="B33" s="57" t="s">
        <v>173</v>
      </c>
      <c r="C33" s="46" t="s">
        <v>45</v>
      </c>
      <c r="D33" s="57" t="s">
        <v>416</v>
      </c>
      <c r="E33" s="87">
        <v>10.08</v>
      </c>
      <c r="F33" s="62" t="s">
        <v>28</v>
      </c>
      <c r="G33" s="86"/>
      <c r="H33" s="57" t="s">
        <v>251</v>
      </c>
      <c r="I33" s="87">
        <v>9.36</v>
      </c>
      <c r="J33" s="86"/>
    </row>
  </sheetData>
  <sheetProtection/>
  <mergeCells count="25">
    <mergeCell ref="A1:J1"/>
    <mergeCell ref="F2:G2"/>
    <mergeCell ref="A4:B4"/>
    <mergeCell ref="A2:A3"/>
    <mergeCell ref="A15:A17"/>
    <mergeCell ref="A21:A22"/>
    <mergeCell ref="B2:B3"/>
    <mergeCell ref="B15:B17"/>
    <mergeCell ref="C2:C3"/>
    <mergeCell ref="C15:C17"/>
    <mergeCell ref="D2:D3"/>
    <mergeCell ref="E2:E3"/>
    <mergeCell ref="F15:F17"/>
    <mergeCell ref="F21:F22"/>
    <mergeCell ref="H2:H3"/>
    <mergeCell ref="H15:H17"/>
    <mergeCell ref="H21:H22"/>
    <mergeCell ref="H27:H28"/>
    <mergeCell ref="H30:H31"/>
    <mergeCell ref="I2:I3"/>
    <mergeCell ref="I15:I17"/>
    <mergeCell ref="I21:I22"/>
    <mergeCell ref="I27:I28"/>
    <mergeCell ref="I30:I31"/>
    <mergeCell ref="J2:J3"/>
  </mergeCells>
  <conditionalFormatting sqref="B8">
    <cfRule type="expression" priority="3" dxfId="0" stopIfTrue="1">
      <formula>AND(COUNTIF($B$8,B8)&gt;1,NOT(ISBLANK(B8)))</formula>
    </cfRule>
  </conditionalFormatting>
  <conditionalFormatting sqref="B30">
    <cfRule type="expression" priority="1" dxfId="0" stopIfTrue="1">
      <formula>AND(COUNTIF($B$30,B30)&gt;1,NOT(ISBLANK(B30)))</formula>
    </cfRule>
  </conditionalFormatting>
  <conditionalFormatting sqref="B31">
    <cfRule type="expression" priority="2" dxfId="0" stopIfTrue="1">
      <formula>AND(COUNTIF($B$31,B31)&gt;1,NOT(ISBLANK(B31)))</formula>
    </cfRule>
  </conditionalFormatting>
  <printOptions horizontalCentered="1"/>
  <pageMargins left="0.39305555555555555" right="0.39305555555555555" top="0.7868055555555555" bottom="0.7868055555555555" header="0.5" footer="0.5"/>
  <pageSetup fitToHeight="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22"/>
  <sheetViews>
    <sheetView zoomScaleSheetLayoutView="100" workbookViewId="0" topLeftCell="A1">
      <selection activeCell="H11" sqref="H11"/>
    </sheetView>
  </sheetViews>
  <sheetFormatPr defaultColWidth="9.00390625" defaultRowHeight="14.25"/>
  <cols>
    <col min="1" max="1" width="4.25390625" style="0" customWidth="1"/>
    <col min="2" max="2" width="22.25390625" style="0" customWidth="1"/>
    <col min="3" max="3" width="20.25390625" style="0" customWidth="1"/>
    <col min="4" max="4" width="16.625" style="0" customWidth="1"/>
    <col min="5" max="5" width="9.625" style="0" customWidth="1"/>
    <col min="6" max="7" width="8.75390625" style="0" bestFit="1" customWidth="1"/>
    <col min="8" max="8" width="18.625" style="0" customWidth="1"/>
    <col min="9" max="9" width="9.625" style="0" customWidth="1"/>
    <col min="10" max="10" width="12.375" style="0" customWidth="1"/>
  </cols>
  <sheetData>
    <row r="1" spans="1:10" ht="39.75" customHeight="1">
      <c r="A1" s="98" t="s">
        <v>417</v>
      </c>
      <c r="B1" s="98"/>
      <c r="C1" s="98"/>
      <c r="D1" s="98"/>
      <c r="E1" s="98"/>
      <c r="F1" s="3"/>
      <c r="G1" s="3"/>
      <c r="H1" s="98"/>
      <c r="I1" s="98"/>
      <c r="J1" s="98"/>
    </row>
    <row r="2" spans="1:10" ht="23.25" customHeight="1">
      <c r="A2" s="99" t="s">
        <v>1</v>
      </c>
      <c r="B2" s="100" t="s">
        <v>22</v>
      </c>
      <c r="C2" s="100" t="s">
        <v>23</v>
      </c>
      <c r="D2" s="99" t="s">
        <v>418</v>
      </c>
      <c r="E2" s="99" t="s">
        <v>4</v>
      </c>
      <c r="F2" s="15" t="s">
        <v>25</v>
      </c>
      <c r="G2" s="15"/>
      <c r="H2" s="101" t="s">
        <v>419</v>
      </c>
      <c r="I2" s="99" t="s">
        <v>178</v>
      </c>
      <c r="J2" s="100" t="s">
        <v>7</v>
      </c>
    </row>
    <row r="3" spans="1:10" ht="27" customHeight="1">
      <c r="A3" s="102"/>
      <c r="B3" s="103"/>
      <c r="C3" s="103"/>
      <c r="D3" s="103"/>
      <c r="E3" s="102"/>
      <c r="F3" s="15" t="s">
        <v>28</v>
      </c>
      <c r="G3" s="15" t="s">
        <v>29</v>
      </c>
      <c r="H3" s="104"/>
      <c r="I3" s="102"/>
      <c r="J3" s="103"/>
    </row>
    <row r="4" spans="1:10" ht="27" customHeight="1">
      <c r="A4" s="105"/>
      <c r="B4" s="106" t="s">
        <v>8</v>
      </c>
      <c r="C4" s="106"/>
      <c r="D4" s="106"/>
      <c r="E4" s="117">
        <f>E5+E7+E10+E12+E15+E19+E21+E22</f>
        <v>253.396</v>
      </c>
      <c r="F4" s="117"/>
      <c r="G4" s="117"/>
      <c r="H4" s="117"/>
      <c r="I4" s="117">
        <f>I5+I7+I10+I12+I15+I19+I21+I22</f>
        <v>262.259659</v>
      </c>
      <c r="J4" s="116"/>
    </row>
    <row r="5" spans="1:10" ht="30" customHeight="1">
      <c r="A5" s="81" t="s">
        <v>30</v>
      </c>
      <c r="B5" s="82" t="s">
        <v>39</v>
      </c>
      <c r="C5" s="47"/>
      <c r="D5" s="118" t="s">
        <v>43</v>
      </c>
      <c r="E5" s="119">
        <v>12.5</v>
      </c>
      <c r="F5" s="15"/>
      <c r="G5" s="15"/>
      <c r="H5" s="118" t="s">
        <v>43</v>
      </c>
      <c r="I5" s="119">
        <v>12.5</v>
      </c>
      <c r="J5" s="74"/>
    </row>
    <row r="6" spans="1:10" ht="30" customHeight="1">
      <c r="A6" s="84">
        <v>1</v>
      </c>
      <c r="B6" s="45" t="s">
        <v>420</v>
      </c>
      <c r="C6" s="46" t="s">
        <v>45</v>
      </c>
      <c r="D6" s="45" t="s">
        <v>43</v>
      </c>
      <c r="E6" s="45">
        <v>12.5</v>
      </c>
      <c r="F6" s="62" t="s">
        <v>28</v>
      </c>
      <c r="G6" s="85"/>
      <c r="H6" s="120" t="s">
        <v>43</v>
      </c>
      <c r="I6" s="128">
        <v>12.5</v>
      </c>
      <c r="J6" s="74"/>
    </row>
    <row r="7" spans="1:10" ht="30" customHeight="1">
      <c r="A7" s="57" t="s">
        <v>38</v>
      </c>
      <c r="B7" s="57" t="s">
        <v>57</v>
      </c>
      <c r="C7" s="86"/>
      <c r="D7" s="57" t="s">
        <v>421</v>
      </c>
      <c r="E7" s="121">
        <v>51</v>
      </c>
      <c r="F7" s="64"/>
      <c r="G7" s="64"/>
      <c r="H7" s="57" t="s">
        <v>421</v>
      </c>
      <c r="I7" s="87">
        <v>56.98</v>
      </c>
      <c r="J7" s="86"/>
    </row>
    <row r="8" spans="1:10" ht="30" customHeight="1">
      <c r="A8" s="86">
        <v>1</v>
      </c>
      <c r="B8" s="44" t="s">
        <v>422</v>
      </c>
      <c r="C8" s="46" t="s">
        <v>45</v>
      </c>
      <c r="D8" s="45" t="s">
        <v>149</v>
      </c>
      <c r="E8" s="45">
        <v>20</v>
      </c>
      <c r="F8" s="62" t="s">
        <v>28</v>
      </c>
      <c r="G8" s="64"/>
      <c r="H8" s="44" t="s">
        <v>423</v>
      </c>
      <c r="I8" s="129">
        <v>21.947904</v>
      </c>
      <c r="J8" s="86"/>
    </row>
    <row r="9" spans="1:10" ht="30" customHeight="1">
      <c r="A9" s="86">
        <v>2</v>
      </c>
      <c r="B9" s="44" t="s">
        <v>424</v>
      </c>
      <c r="C9" s="46" t="s">
        <v>45</v>
      </c>
      <c r="D9" s="45" t="s">
        <v>425</v>
      </c>
      <c r="E9" s="122">
        <v>31</v>
      </c>
      <c r="F9" s="62" t="s">
        <v>28</v>
      </c>
      <c r="G9" s="64"/>
      <c r="H9" s="44" t="s">
        <v>426</v>
      </c>
      <c r="I9" s="129">
        <v>35.036565</v>
      </c>
      <c r="J9" s="86"/>
    </row>
    <row r="10" spans="1:10" ht="30" customHeight="1">
      <c r="A10" s="57" t="s">
        <v>142</v>
      </c>
      <c r="B10" s="57" t="s">
        <v>74</v>
      </c>
      <c r="C10" s="86"/>
      <c r="D10" s="82" t="s">
        <v>144</v>
      </c>
      <c r="E10" s="87">
        <v>4.8</v>
      </c>
      <c r="F10" s="64"/>
      <c r="G10" s="64"/>
      <c r="H10" s="82" t="s">
        <v>144</v>
      </c>
      <c r="I10" s="130">
        <f>(37504.13+2285)/10000</f>
        <v>3.978913</v>
      </c>
      <c r="J10" s="86"/>
    </row>
    <row r="11" spans="1:10" ht="30" customHeight="1">
      <c r="A11" s="86">
        <v>1</v>
      </c>
      <c r="B11" s="123" t="s">
        <v>427</v>
      </c>
      <c r="C11" s="46" t="s">
        <v>45</v>
      </c>
      <c r="D11" s="45" t="s">
        <v>144</v>
      </c>
      <c r="E11" s="45">
        <v>4.8</v>
      </c>
      <c r="F11" s="62" t="s">
        <v>28</v>
      </c>
      <c r="G11" s="64"/>
      <c r="H11" s="45" t="s">
        <v>144</v>
      </c>
      <c r="I11" s="131">
        <f>(37504.13+2285)/10000</f>
        <v>3.978913</v>
      </c>
      <c r="J11" s="86"/>
    </row>
    <row r="12" spans="1:10" ht="30" customHeight="1">
      <c r="A12" s="57" t="s">
        <v>56</v>
      </c>
      <c r="B12" s="57" t="s">
        <v>99</v>
      </c>
      <c r="C12" s="86"/>
      <c r="D12" s="86"/>
      <c r="E12" s="87">
        <v>55</v>
      </c>
      <c r="F12" s="64"/>
      <c r="G12" s="64"/>
      <c r="H12" s="86"/>
      <c r="I12" s="124">
        <f>I13+I14</f>
        <v>58.704746</v>
      </c>
      <c r="J12" s="86"/>
    </row>
    <row r="13" spans="1:10" ht="30" customHeight="1">
      <c r="A13" s="86">
        <v>1</v>
      </c>
      <c r="B13" s="50" t="s">
        <v>428</v>
      </c>
      <c r="C13" s="46" t="s">
        <v>45</v>
      </c>
      <c r="D13" s="88" t="s">
        <v>429</v>
      </c>
      <c r="E13" s="88">
        <v>40</v>
      </c>
      <c r="F13" s="62" t="s">
        <v>28</v>
      </c>
      <c r="G13" s="64"/>
      <c r="H13" s="88" t="s">
        <v>430</v>
      </c>
      <c r="I13" s="132">
        <v>41.116297</v>
      </c>
      <c r="J13" s="86"/>
    </row>
    <row r="14" spans="1:10" ht="30" customHeight="1">
      <c r="A14" s="86">
        <v>2</v>
      </c>
      <c r="B14" s="123" t="s">
        <v>431</v>
      </c>
      <c r="C14" s="46" t="s">
        <v>45</v>
      </c>
      <c r="D14" s="88" t="s">
        <v>432</v>
      </c>
      <c r="E14" s="88">
        <v>15</v>
      </c>
      <c r="F14" s="62" t="s">
        <v>28</v>
      </c>
      <c r="G14" s="64"/>
      <c r="H14" s="88" t="s">
        <v>432</v>
      </c>
      <c r="I14" s="80">
        <f>(11043+164841.49)/10000</f>
        <v>17.588449</v>
      </c>
      <c r="J14" s="86"/>
    </row>
    <row r="15" spans="1:10" ht="30" customHeight="1">
      <c r="A15" s="57" t="s">
        <v>73</v>
      </c>
      <c r="B15" s="57" t="s">
        <v>111</v>
      </c>
      <c r="C15" s="86"/>
      <c r="D15" s="86"/>
      <c r="E15" s="124">
        <v>31.456</v>
      </c>
      <c r="F15" s="64"/>
      <c r="G15" s="64"/>
      <c r="H15" s="86"/>
      <c r="I15" s="124">
        <v>31.456</v>
      </c>
      <c r="J15" s="86"/>
    </row>
    <row r="16" spans="1:10" ht="30" customHeight="1">
      <c r="A16" s="86"/>
      <c r="B16" s="125" t="s">
        <v>433</v>
      </c>
      <c r="C16" s="13" t="s">
        <v>45</v>
      </c>
      <c r="D16" s="126" t="s">
        <v>434</v>
      </c>
      <c r="E16" s="122">
        <v>0.48</v>
      </c>
      <c r="F16" s="62" t="s">
        <v>28</v>
      </c>
      <c r="G16" s="64"/>
      <c r="H16" s="126" t="s">
        <v>434</v>
      </c>
      <c r="I16" s="133">
        <v>31.456</v>
      </c>
      <c r="J16" s="86"/>
    </row>
    <row r="17" spans="1:10" ht="30" customHeight="1">
      <c r="A17" s="86"/>
      <c r="B17" s="125" t="s">
        <v>433</v>
      </c>
      <c r="C17" s="13" t="s">
        <v>45</v>
      </c>
      <c r="D17" s="126" t="s">
        <v>435</v>
      </c>
      <c r="E17" s="122">
        <v>9</v>
      </c>
      <c r="F17" s="62" t="s">
        <v>28</v>
      </c>
      <c r="G17" s="68"/>
      <c r="H17" s="126" t="s">
        <v>435</v>
      </c>
      <c r="I17" s="134"/>
      <c r="J17" s="86"/>
    </row>
    <row r="18" spans="1:10" ht="30" customHeight="1">
      <c r="A18" s="86"/>
      <c r="B18" s="125" t="s">
        <v>433</v>
      </c>
      <c r="C18" s="13" t="s">
        <v>45</v>
      </c>
      <c r="D18" s="126" t="s">
        <v>436</v>
      </c>
      <c r="E18" s="122">
        <v>22.5</v>
      </c>
      <c r="F18" s="62" t="s">
        <v>28</v>
      </c>
      <c r="G18" s="64"/>
      <c r="H18" s="126" t="s">
        <v>436</v>
      </c>
      <c r="I18" s="135"/>
      <c r="J18" s="86"/>
    </row>
    <row r="19" spans="1:10" ht="30" customHeight="1">
      <c r="A19" s="57" t="s">
        <v>82</v>
      </c>
      <c r="B19" s="57" t="s">
        <v>120</v>
      </c>
      <c r="C19" s="86"/>
      <c r="D19" s="57" t="s">
        <v>69</v>
      </c>
      <c r="E19" s="127">
        <v>90</v>
      </c>
      <c r="F19" s="74"/>
      <c r="G19" s="64"/>
      <c r="H19" s="57" t="s">
        <v>69</v>
      </c>
      <c r="I19" s="127">
        <v>90</v>
      </c>
      <c r="J19" s="86"/>
    </row>
    <row r="20" spans="1:10" ht="30" customHeight="1">
      <c r="A20" s="86">
        <v>1</v>
      </c>
      <c r="B20" s="50" t="s">
        <v>437</v>
      </c>
      <c r="C20" s="46" t="s">
        <v>45</v>
      </c>
      <c r="D20" s="47" t="s">
        <v>69</v>
      </c>
      <c r="E20" s="47">
        <v>90</v>
      </c>
      <c r="F20" s="62" t="s">
        <v>28</v>
      </c>
      <c r="G20" s="64"/>
      <c r="H20" s="47" t="s">
        <v>69</v>
      </c>
      <c r="I20" s="132">
        <v>90</v>
      </c>
      <c r="J20" s="86"/>
    </row>
    <row r="21" spans="1:10" ht="30" customHeight="1">
      <c r="A21" s="57" t="s">
        <v>86</v>
      </c>
      <c r="B21" s="57" t="s">
        <v>124</v>
      </c>
      <c r="C21" s="46" t="s">
        <v>45</v>
      </c>
      <c r="D21" s="83" t="s">
        <v>171</v>
      </c>
      <c r="E21" s="87">
        <v>2.88</v>
      </c>
      <c r="F21" s="62" t="s">
        <v>28</v>
      </c>
      <c r="G21" s="68"/>
      <c r="H21" s="83" t="s">
        <v>171</v>
      </c>
      <c r="I21" s="127">
        <v>2.88</v>
      </c>
      <c r="J21" s="86"/>
    </row>
    <row r="22" spans="1:10" ht="30" customHeight="1">
      <c r="A22" s="57" t="s">
        <v>98</v>
      </c>
      <c r="B22" s="57" t="s">
        <v>173</v>
      </c>
      <c r="C22" s="46" t="s">
        <v>45</v>
      </c>
      <c r="D22" s="57" t="s">
        <v>438</v>
      </c>
      <c r="E22" s="87">
        <v>5.76</v>
      </c>
      <c r="F22" s="62" t="s">
        <v>28</v>
      </c>
      <c r="G22" s="64"/>
      <c r="H22" s="57" t="s">
        <v>438</v>
      </c>
      <c r="I22" s="127">
        <v>5.76</v>
      </c>
      <c r="J22" s="86"/>
    </row>
  </sheetData>
  <sheetProtection/>
  <mergeCells count="11">
    <mergeCell ref="A1:J1"/>
    <mergeCell ref="F2:G2"/>
    <mergeCell ref="A2:A3"/>
    <mergeCell ref="B2:B3"/>
    <mergeCell ref="C2:C3"/>
    <mergeCell ref="D2:D3"/>
    <mergeCell ref="E2:E3"/>
    <mergeCell ref="H2:H3"/>
    <mergeCell ref="I2:I3"/>
    <mergeCell ref="I16:I18"/>
    <mergeCell ref="J2:J3"/>
  </mergeCells>
  <conditionalFormatting sqref="B13">
    <cfRule type="expression" priority="5" dxfId="0" stopIfTrue="1">
      <formula>AND(COUNTIF($B$13,B13)&gt;1,NOT(ISBLANK(B13)))</formula>
    </cfRule>
  </conditionalFormatting>
  <conditionalFormatting sqref="B16">
    <cfRule type="expression" priority="4" dxfId="0" stopIfTrue="1">
      <formula>AND(COUNTIF($B$16,B16)&gt;1,NOT(ISBLANK(B16)))</formula>
    </cfRule>
  </conditionalFormatting>
  <conditionalFormatting sqref="B17">
    <cfRule type="expression" priority="2" dxfId="0" stopIfTrue="1">
      <formula>AND(COUNTIF($B$17,B17)&gt;1,NOT(ISBLANK(B17)))</formula>
    </cfRule>
  </conditionalFormatting>
  <conditionalFormatting sqref="B18">
    <cfRule type="expression" priority="1" dxfId="0" stopIfTrue="1">
      <formula>AND(COUNTIF($B$18,B18)&gt;1,NOT(ISBLANK(B18)))</formula>
    </cfRule>
  </conditionalFormatting>
  <conditionalFormatting sqref="B20">
    <cfRule type="expression" priority="3" dxfId="0" stopIfTrue="1">
      <formula>AND(COUNTIF($B$20,B20)&gt;1,NOT(ISBLANK(B20)))</formula>
    </cfRule>
  </conditionalFormatting>
  <printOptions horizontalCentered="1"/>
  <pageMargins left="0.39305555555555555" right="0.39305555555555555" top="0.7868055555555555" bottom="0.7868055555555555" header="0.5" footer="0.5"/>
  <pageSetup fitToHeight="0" fitToWidth="1" horizontalDpi="600" verticalDpi="6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H.C</cp:lastModifiedBy>
  <cp:lastPrinted>2019-11-11T06:50:42Z</cp:lastPrinted>
  <dcterms:created xsi:type="dcterms:W3CDTF">2007-07-06T09:04:59Z</dcterms:created>
  <dcterms:modified xsi:type="dcterms:W3CDTF">2020-11-03T02:15:12Z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  <property fmtid="{D5CDD505-2E9C-101B-9397-08002B2CF9AE}" pid="4" name="KSOReadingLayo">
    <vt:bool>true</vt:bool>
  </property>
</Properties>
</file>