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汇总表" sheetId="3" r:id="rId1"/>
    <sheet name="明细表" sheetId="2" r:id="rId2"/>
  </sheets>
  <definedNames>
    <definedName name="_xlnm.Print_Titles" localSheetId="1">明细表!$4:$5</definedName>
    <definedName name="_xlnm.Print_Area" localSheetId="1">明细表!$A$1:$O$146</definedName>
  </definedNames>
  <calcPr calcId="144525" fullCalcOnLoad="1"/>
</workbook>
</file>

<file path=xl/sharedStrings.xml><?xml version="1.0" encoding="utf-8"?>
<sst xmlns="http://schemas.openxmlformats.org/spreadsheetml/2006/main" count="435" uniqueCount="307">
  <si>
    <t>附件1</t>
  </si>
  <si>
    <t>石泉县2019年第四批脱贫攻坚财政整合基础设施验收合格项目资金清算汇总表</t>
  </si>
  <si>
    <t>单位：座、公里、万元</t>
  </si>
  <si>
    <t>单位名称</t>
  </si>
  <si>
    <t>道路硬化项目</t>
  </si>
  <si>
    <t>便民桥建设项目</t>
  </si>
  <si>
    <t>油返砂项目</t>
  </si>
  <si>
    <t>本次清算资金小计</t>
  </si>
  <si>
    <t>验收合格项目个数</t>
  </si>
  <si>
    <t>核定规模</t>
  </si>
  <si>
    <t>核定资金</t>
  </si>
  <si>
    <t>已下达   资金</t>
  </si>
  <si>
    <t>本次清算  资金</t>
  </si>
  <si>
    <t>已下达资金</t>
  </si>
  <si>
    <t>本次清算资金</t>
  </si>
  <si>
    <t>合计</t>
  </si>
  <si>
    <t>城关镇</t>
  </si>
  <si>
    <t>喜河镇</t>
  </si>
  <si>
    <t>中池镇</t>
  </si>
  <si>
    <t>云雾山镇</t>
  </si>
  <si>
    <t>熨斗镇</t>
  </si>
  <si>
    <t>交通局</t>
  </si>
  <si>
    <t>附件2</t>
  </si>
  <si>
    <t>石泉县2019年第四批脱贫攻坚财政整合基础设施验收合格项目资金清算明细表</t>
  </si>
  <si>
    <t>序号</t>
  </si>
  <si>
    <t>项目名称</t>
  </si>
  <si>
    <t>计划规模
（公里、座）</t>
  </si>
  <si>
    <t>计划资金
（万元）</t>
  </si>
  <si>
    <t>核定规模
（公里、座）</t>
  </si>
  <si>
    <t>核定金额           （万元）</t>
  </si>
  <si>
    <t>前期下达资金</t>
  </si>
  <si>
    <t>本次清
算资金</t>
  </si>
  <si>
    <t>政府收支分类功能科目</t>
  </si>
  <si>
    <t>备注</t>
  </si>
  <si>
    <t>小计</t>
  </si>
  <si>
    <t>石财农（2018）92号</t>
  </si>
  <si>
    <t>石财农（2018）106号</t>
  </si>
  <si>
    <t>石财扶贫（2019）5号</t>
  </si>
  <si>
    <t>石财扶贫（2019）6号</t>
  </si>
  <si>
    <t>合  计</t>
  </si>
  <si>
    <t>2130504
农村基础设施</t>
  </si>
  <si>
    <t>城关镇东风村便民桥</t>
  </si>
  <si>
    <t>城关镇黄荆坝四组槐子树便民桥</t>
  </si>
  <si>
    <t>城关镇沙河村便民桥</t>
  </si>
  <si>
    <t>城关镇沙河村三组便民桥</t>
  </si>
  <si>
    <t>喜河镇树林村二组（槽坊）便民桥</t>
  </si>
  <si>
    <t>喜河镇蔡河村四组（小龙洞）便民桥</t>
  </si>
  <si>
    <t>中池镇青泥涧村四组便民桥</t>
  </si>
  <si>
    <t>云雾山镇官田村一组便民桥</t>
  </si>
  <si>
    <t>云雾山镇官田村二组便民桥</t>
  </si>
  <si>
    <t>云雾山镇双河村二组便民桥</t>
  </si>
  <si>
    <t>2130505
生产发展</t>
  </si>
  <si>
    <t>熨斗镇板长村二组产业路（锯齿坝至清林山）</t>
  </si>
  <si>
    <t>熨斗镇沙湾村六组产业路</t>
  </si>
  <si>
    <t>根据石脱脂办发〔2019〕51号验收文件清算</t>
  </si>
  <si>
    <t>道路硬化3.7公里，便民桥2座，油返砂项目1个（118条）</t>
  </si>
  <si>
    <t>道路硬化2.95公里，便民桥2座，油返砂项目1个（118条）</t>
  </si>
  <si>
    <t>城关镇堡子社区四组组级路硬化</t>
  </si>
  <si>
    <t>熨斗镇中河村六组通村道路工程</t>
  </si>
  <si>
    <t>城关镇茨沟河2号桥</t>
  </si>
  <si>
    <t>新建桥梁1座全长16.84米</t>
  </si>
  <si>
    <t>桥长26.4米，宽9米+3米人行道</t>
  </si>
  <si>
    <t>城关镇大坝河桥</t>
  </si>
  <si>
    <t>新建桥梁1座全长46.04米</t>
  </si>
  <si>
    <t>长40.3米，宽8米+4米人行道</t>
  </si>
  <si>
    <t>城关镇东风村油返砂项目</t>
  </si>
  <si>
    <t>面板修复270.4㎡，返砂201.95㎡</t>
  </si>
  <si>
    <t>城关镇元岭村油返砂项目</t>
  </si>
  <si>
    <t>面板修复890.57㎡，挡墙19.53m³，返砂641.12㎡</t>
  </si>
  <si>
    <t>城关镇纸坊村油返砂项目</t>
  </si>
  <si>
    <t>面板修复1403.42㎡，返砂155.4㎡</t>
  </si>
  <si>
    <t>城关镇五三村（主线）油返砂项目</t>
  </si>
  <si>
    <t>面板修复1628.435㎡，挡墙71.42m³，返砂251.3㎡</t>
  </si>
  <si>
    <t>城关镇丝银坝村（含原新柳村）油返砂项目</t>
  </si>
  <si>
    <t>面板修复443.62㎡，返砂744.95㎡</t>
  </si>
  <si>
    <t>城关镇枫树村油返砂项目</t>
  </si>
  <si>
    <t>面板修复730.32㎡，返砂289.1㎡</t>
  </si>
  <si>
    <t>城关镇七里社区（原白火石湾村道）油返砂项目</t>
  </si>
  <si>
    <t>返砂155.05㎡</t>
  </si>
  <si>
    <t>城关镇江南社区（水磨村）油返砂项目</t>
  </si>
  <si>
    <t>面板修复714.685㎡，返砂263.45㎡</t>
  </si>
  <si>
    <t>城关镇新桥村油返砂项目</t>
  </si>
  <si>
    <t>挡墙20.6m³</t>
  </si>
  <si>
    <t>城关镇双喜村油返砂项目</t>
  </si>
  <si>
    <t>面板修复4.59㎡</t>
  </si>
  <si>
    <t>城关镇黄荆坝村油返砂项目</t>
  </si>
  <si>
    <t>面板修复1903.33㎡，返砂231.85㎡</t>
  </si>
  <si>
    <t>城关镇茨沟村油返砂项目</t>
  </si>
  <si>
    <t>面板修复681.76㎡，返砂330.05㎡</t>
  </si>
  <si>
    <t>城关镇茨沟-新柳油返砂项目</t>
  </si>
  <si>
    <t>面板修复193.95㎡</t>
  </si>
  <si>
    <t>城关镇二里社区（红花广场至余家梁）油返砂项目</t>
  </si>
  <si>
    <t>面板修复3575.795㎡，返砂1831.11㎡</t>
  </si>
  <si>
    <t>城关镇农光村油返砂项目</t>
  </si>
  <si>
    <t>面板修复324.36㎡</t>
  </si>
  <si>
    <t>城关镇新联村油返砂项目</t>
  </si>
  <si>
    <t>面板修复465.62㎡，返砂450.52㎡</t>
  </si>
  <si>
    <t>城关镇太阳村油返砂项目</t>
  </si>
  <si>
    <t>返砂205.93㎡</t>
  </si>
  <si>
    <t>城关镇太平村油返砂项目</t>
  </si>
  <si>
    <t>面板修复906.59㎡，返砂136.82㎡</t>
  </si>
  <si>
    <t>城关镇红二村油返砂项目</t>
  </si>
  <si>
    <t>面板修复725.33㎡，返砂95.55㎡</t>
  </si>
  <si>
    <t>城关镇城西社区油返砂项目</t>
  </si>
  <si>
    <t>面板修复179.28㎡</t>
  </si>
  <si>
    <t>城关镇城镇社区油返砂项目</t>
  </si>
  <si>
    <t>面板修复226.55㎡</t>
  </si>
  <si>
    <t>城关镇杨柳社区（红岩小学）杨柳环线油返砂项目</t>
  </si>
  <si>
    <t>面板修复1616.71㎡，返砂3791.47㎡</t>
  </si>
  <si>
    <t>城关镇龙堰村油返砂项目</t>
  </si>
  <si>
    <t>面板修复1715.92㎡，挡墙12m³，返砂1525.25㎡</t>
  </si>
  <si>
    <t>城关镇新民村油返砂项目</t>
  </si>
  <si>
    <t>面板修复885.28㎡，返砂249.53㎡</t>
  </si>
  <si>
    <t>城关镇双嶂村油返砂项目</t>
  </si>
  <si>
    <t>面板修复282.765㎡，返砂133.54㎡</t>
  </si>
  <si>
    <t>城关镇沙河村油返砂项目</t>
  </si>
  <si>
    <t>面板修复255.56㎡</t>
  </si>
  <si>
    <t>面板修复255.56㎡，</t>
  </si>
  <si>
    <t>城关镇红星村油返砂项目</t>
  </si>
  <si>
    <t>面板修复1811.6075㎡，返砂2038.52㎡</t>
  </si>
  <si>
    <t>两河镇金盆村油返砂项目</t>
  </si>
  <si>
    <t>面板修复4550.08㎡，挡墙1359.2m³，返砂5957.7㎡</t>
  </si>
  <si>
    <t>面板修复4550.08㎡，挡墙1359.2m³，返砂6857.7㎡</t>
  </si>
  <si>
    <t>两河镇共和村油返砂项目</t>
  </si>
  <si>
    <t>面板修复2542.48㎡，返砂493.5㎡</t>
  </si>
  <si>
    <t>两河镇兴坪村油返砂项目</t>
  </si>
  <si>
    <t>面板修复656.05㎡，返砂294㎡</t>
  </si>
  <si>
    <t>两河镇火地沟村柏木油返砂项目</t>
  </si>
  <si>
    <t>面板修复642.87㎡，返砂4101.08㎡</t>
  </si>
  <si>
    <t>两河镇艾心村油返砂项目</t>
  </si>
  <si>
    <t>面板修复59.5㎡，返砂1574.65㎡</t>
  </si>
  <si>
    <t>两河镇童关村油返砂项目</t>
  </si>
  <si>
    <t>返砂63㎡</t>
  </si>
  <si>
    <t>两河镇中心村油返砂项目</t>
  </si>
  <si>
    <t>面板修复70.02㎡</t>
  </si>
  <si>
    <t>两河镇迎河村油返砂项目</t>
  </si>
  <si>
    <t>面板修复9937.42㎡，返砂1069.65㎡</t>
  </si>
  <si>
    <t>两河镇两河集镇油返砂项目</t>
  </si>
  <si>
    <t>面板修复2587.85㎡，挡墙403.42m³，返砂2479.4㎡</t>
  </si>
  <si>
    <t>两河镇简场村油返砂项目</t>
  </si>
  <si>
    <t>面板修复886.51㎡，挡墙534.29m³，返砂355.1㎡</t>
  </si>
  <si>
    <t>两河镇高原村三元沟油返砂项目</t>
  </si>
  <si>
    <t>返砂738.45㎡</t>
  </si>
  <si>
    <t>两河镇新春村油返砂项目</t>
  </si>
  <si>
    <t>返砂328.23㎡</t>
  </si>
  <si>
    <t>曾溪镇高坎村油返砂项目</t>
  </si>
  <si>
    <t>面板修复627㎡，返砂1922㎡</t>
  </si>
  <si>
    <t>曾溪镇瓦窑村油返砂项目</t>
  </si>
  <si>
    <t>面板修复3055.5㎡，挡墙61.48m³，返砂674.5㎡</t>
  </si>
  <si>
    <t>曾溪镇四新村油返砂项目</t>
  </si>
  <si>
    <t>面板修复456.5㎡，返砂61.88㎡</t>
  </si>
  <si>
    <t>曾溪镇立新村油返砂项目</t>
  </si>
  <si>
    <t>面板修复1752.3㎡，挡墙32.36m³，返砂1539.4㎡</t>
  </si>
  <si>
    <t>曾溪镇同庆村油返砂项目</t>
  </si>
  <si>
    <t>面板修复2673㎡，挡墙176.1m³</t>
  </si>
  <si>
    <t>曾溪镇云雾山镇南沟村油返砂项目</t>
  </si>
  <si>
    <t>面板修复1442㎡</t>
  </si>
  <si>
    <t>曾溪镇松树沟村路油返砂项目</t>
  </si>
  <si>
    <t>面板修复110.57㎡，挡墙30.19m³，返砂1951.39㎡</t>
  </si>
  <si>
    <t>曾溪镇铜钱峡村路油返砂项目</t>
  </si>
  <si>
    <t>返砂14.7㎡</t>
  </si>
  <si>
    <t>曾溪镇板桥村路油返砂项目</t>
  </si>
  <si>
    <t>面板修复392.8㎡，挡墙83.19m³，返砂260.1㎡</t>
  </si>
  <si>
    <t>曾溪镇云阳村路油返砂项目</t>
  </si>
  <si>
    <t>面板修复2276.2㎡，挡墙22.21m³，返砂399.55㎡</t>
  </si>
  <si>
    <t>曾溪镇水田坪村油返砂项目</t>
  </si>
  <si>
    <t>面板修复47.88㎡，返砂240㎡</t>
  </si>
  <si>
    <t>曾溪镇丁家坝村油返砂项目</t>
  </si>
  <si>
    <t>返砂794.55㎡</t>
  </si>
  <si>
    <t>曾溪镇双河村路油返砂项目</t>
  </si>
  <si>
    <t>面板修复2380.5㎡，挡墙110.1m³，返砂2278.5㎡</t>
  </si>
  <si>
    <t>后柳镇永红村油返砂项目</t>
  </si>
  <si>
    <t>面板修复522.508㎡</t>
  </si>
  <si>
    <t>后柳镇中坝村油返砂项目</t>
  </si>
  <si>
    <t>面板修复1741.924㎡，挡墙292.64m³，返砂1380.9㎡</t>
  </si>
  <si>
    <t>后柳镇长兴村油返砂项目</t>
  </si>
  <si>
    <t>面板修复314.605㎡，挡墙47.93m³</t>
  </si>
  <si>
    <t>后柳镇黄村坝村油返砂项目</t>
  </si>
  <si>
    <t>面板修复1071.628㎡</t>
  </si>
  <si>
    <t>后柳镇汉阴沟村油返砂项目</t>
  </si>
  <si>
    <t>面板修复231.92㎡，返砂155.05㎡</t>
  </si>
  <si>
    <t>后柳镇一心村油返砂项目</t>
  </si>
  <si>
    <t>面板修复895.781㎡，挡墙110.13m³，返砂775.95㎡</t>
  </si>
  <si>
    <t>后柳镇群英村油返砂项目</t>
  </si>
  <si>
    <t>面板修复3780.4㎡</t>
  </si>
  <si>
    <t>后柳镇磨石村油返砂项目</t>
  </si>
  <si>
    <t>面板修复3621.81㎡，挡墙247.28m³，返砂4508.13㎡</t>
  </si>
  <si>
    <t>后柳镇牛石川村油返砂项目</t>
  </si>
  <si>
    <t>面板修复597.257㎡，挡墙24.61m³，返砂3378.98㎡</t>
  </si>
  <si>
    <t>后柳镇黑沟河村油返砂项目</t>
  </si>
  <si>
    <t>面板修复2520㎡</t>
  </si>
  <si>
    <t>后柳长兴乡道油返砂项目</t>
  </si>
  <si>
    <t>面板修复935.482㎡</t>
  </si>
  <si>
    <t>面板修复935.482㎡，</t>
  </si>
  <si>
    <t>饶峰镇饶峰村油返砂项目</t>
  </si>
  <si>
    <t>面板修复1287.85㎡，挡墙32.7m³，返砂4450.75㎡</t>
  </si>
  <si>
    <t>饶峰镇金星村油返砂项目</t>
  </si>
  <si>
    <t>面板修复8302.17㎡，挡墙51.91725m³，返砂1464.75㎡</t>
  </si>
  <si>
    <t>饶峰镇新华村幸福龙坡路油返砂项目</t>
  </si>
  <si>
    <t>面板修复1266.65㎡，挡墙198.976m³，</t>
  </si>
  <si>
    <t>面板修复1266.65㎡，挡墙198.976m³</t>
  </si>
  <si>
    <t>饶峰镇光明村油返砂项目</t>
  </si>
  <si>
    <t>面板修复2755.66㎡，挡墙327.846m³，返砂2699.2㎡</t>
  </si>
  <si>
    <t>饶峰镇新场村油返砂项目</t>
  </si>
  <si>
    <t>面板修复1625.17㎡，挡墙48.76m³，</t>
  </si>
  <si>
    <t>面板修复1625.17㎡，挡墙48.76m³</t>
  </si>
  <si>
    <t>饶峰镇牛羊河村油返砂项目</t>
  </si>
  <si>
    <t>面板修复819.17㎡，返砂3452.78㎡</t>
  </si>
  <si>
    <t>饶峰镇三合村（五一）油返砂项目</t>
  </si>
  <si>
    <t>面板修复550㎡，返砂6000㎡</t>
  </si>
  <si>
    <t>饶峰镇大湾村油返砂项目</t>
  </si>
  <si>
    <t>面板修复1262.07㎡</t>
  </si>
  <si>
    <t>饶峰镇新华村油返砂项目</t>
  </si>
  <si>
    <t>面板修复589.54㎡</t>
  </si>
  <si>
    <t>饶峰镇三岔河村油返砂项目</t>
  </si>
  <si>
    <t>面板修复1147.65㎡，返砂42㎡</t>
  </si>
  <si>
    <t>池河镇力建村油返砂项目</t>
  </si>
  <si>
    <t>面板修复4100.09㎡，返砂1543.6㎡</t>
  </si>
  <si>
    <t>池河镇双营村油返砂项目</t>
  </si>
  <si>
    <t>面板修复644.82㎡</t>
  </si>
  <si>
    <t>池河镇五爱村油返砂项目</t>
  </si>
  <si>
    <t>面板修复2368.377㎡，返砂1997.9㎡</t>
  </si>
  <si>
    <t>池河镇谭家湾村油返砂项目</t>
  </si>
  <si>
    <t>面板修复930.63㎡</t>
  </si>
  <si>
    <t>池河镇新棉村油返砂项目</t>
  </si>
  <si>
    <t>返砂398.75㎡</t>
  </si>
  <si>
    <t>池河镇明星村油返砂项目</t>
  </si>
  <si>
    <t>面板修复954.3㎡</t>
  </si>
  <si>
    <t>池河镇新兴村油返砂项目</t>
  </si>
  <si>
    <t>面板修复134㎡</t>
  </si>
  <si>
    <t>池河镇草庙村油返砂项目</t>
  </si>
  <si>
    <t>面板修复268㎡</t>
  </si>
  <si>
    <t>迎丰镇香炉沟村油返砂项目</t>
  </si>
  <si>
    <t>面板修复4018.33㎡，挡墙50.37m³，返砂827.91㎡</t>
  </si>
  <si>
    <t>迎丰镇弓箭沟村油返砂项目</t>
  </si>
  <si>
    <t>面板修复1000.8㎡</t>
  </si>
  <si>
    <t>迎丰镇新庄村油返砂项目</t>
  </si>
  <si>
    <t>面板修复1277.62㎡</t>
  </si>
  <si>
    <t>迎丰镇三官庙村油返砂项目</t>
  </si>
  <si>
    <t>面板修复38.38㎡，挡墙287.8663m³</t>
  </si>
  <si>
    <t>迎丰镇三湾村油返砂项目</t>
  </si>
  <si>
    <t>面板修复87.53㎡，挡墙184.7789m³</t>
  </si>
  <si>
    <t>迎丰镇红花坪村油返砂项目</t>
  </si>
  <si>
    <t>面板修复2188.05㎡</t>
  </si>
  <si>
    <t>熨斗镇瓦子沟村油返砂项目</t>
  </si>
  <si>
    <t>面板修复4962.51㎡，挡墙348.54m³，返砂138.75㎡</t>
  </si>
  <si>
    <t>熨斗镇板长村（药树）油返砂项目</t>
  </si>
  <si>
    <t>面板修复2227.75㎡，挡墙567.87m³</t>
  </si>
  <si>
    <t>熨斗镇刘家湾村（偏坡）油返砂项目</t>
  </si>
  <si>
    <t>面板修复1063.51㎡，返砂727.29㎡</t>
  </si>
  <si>
    <t>熨斗镇沙湾村油返砂项目</t>
  </si>
  <si>
    <t>面板修复4109.14㎡，挡墙305.7m³，返砂623.64㎡</t>
  </si>
  <si>
    <t>熨斗镇双坪村（佛坪岭）油返砂项目</t>
  </si>
  <si>
    <t>面板修复726.49㎡，挡墙72.61m³</t>
  </si>
  <si>
    <t>熨斗镇金星村油返砂项目</t>
  </si>
  <si>
    <t>面板修复607.06㎡，挡墙330.66m³</t>
  </si>
  <si>
    <t>熨斗镇茨林村油返砂项目</t>
  </si>
  <si>
    <t>面板修复895.42㎡，挡墙749.93m³，返砂498.01㎡</t>
  </si>
  <si>
    <t>熨斗镇先联村油返砂项目</t>
  </si>
  <si>
    <t>面板修复1441.86㎡，返砂268.25㎡</t>
  </si>
  <si>
    <t>熨斗镇长岭村油返砂项目</t>
  </si>
  <si>
    <t>面板修复203.9㎡</t>
  </si>
  <si>
    <t>喜河镇树林村(东沟)油返砂项目</t>
  </si>
  <si>
    <t>面板修复889.71㎡，返砂395.72㎡</t>
  </si>
  <si>
    <t>喜河镇长阳村油返砂项目</t>
  </si>
  <si>
    <t>面板修复934.27㎡</t>
  </si>
  <si>
    <t>喜河镇长顺村至贯子垭油返砂项目</t>
  </si>
  <si>
    <t>面板修复1614.84㎡，挡墙6.42m³</t>
  </si>
  <si>
    <t>喜河镇福星村油返砂项目</t>
  </si>
  <si>
    <t>面板修复222.95㎡</t>
  </si>
  <si>
    <t>喜河镇奎星村油返砂项目</t>
  </si>
  <si>
    <t>面板修复812.85㎡，挡墙205.55m³</t>
  </si>
  <si>
    <t>喜河镇团结村油返砂项目</t>
  </si>
  <si>
    <t>面板修复555.5㎡，挡墙10.28m³，返砂155.94㎡</t>
  </si>
  <si>
    <t>喜河镇田心村油返砂项目</t>
  </si>
  <si>
    <t>面板修复1216.3㎡，挡墙575.15m³，返砂664.09㎡</t>
  </si>
  <si>
    <t>喜河镇同心村油返砂项目</t>
  </si>
  <si>
    <t>挡墙14.7m³，返砂283.52㎡</t>
  </si>
  <si>
    <t>喜河镇中心村油返砂项目</t>
  </si>
  <si>
    <t>面板修复529.32㎡，挡墙11.72m³，返砂1253.46㎡</t>
  </si>
  <si>
    <t>喜河镇盘龙村油返砂项目</t>
  </si>
  <si>
    <t>面板修复1556.62㎡，挡墙16.89m³，返砂1699.21㎡</t>
  </si>
  <si>
    <t>喜河镇双沟-双村油返砂项目</t>
  </si>
  <si>
    <t>面板修复1187.55㎡，挡墙562.16m³</t>
  </si>
  <si>
    <t>喜河镇洞沟村油返砂项目</t>
  </si>
  <si>
    <t>返砂216.05㎡</t>
  </si>
  <si>
    <t>喜河镇蔡河村油返砂项目</t>
  </si>
  <si>
    <t>面板修复695.52㎡，挡墙504.43m³，</t>
  </si>
  <si>
    <t>面板修复695.52㎡，挡墙504.43m³</t>
  </si>
  <si>
    <t>喜河镇喜河村油返砂项目</t>
  </si>
  <si>
    <t>面板修复473.11㎡</t>
  </si>
  <si>
    <t>喜河镇喜河集镇社区油返砂项目</t>
  </si>
  <si>
    <t>面板修复86.97㎡，返砂87㎡</t>
  </si>
  <si>
    <t>喜河镇晨光村油返砂项目</t>
  </si>
  <si>
    <t>返砂208.44㎡</t>
  </si>
  <si>
    <t>喜河镇大雁村油返砂项目</t>
  </si>
  <si>
    <t>面板修复366.36㎡</t>
  </si>
  <si>
    <t>中池镇堰坪村油返砂项目</t>
  </si>
  <si>
    <t>面板修复291.51㎡</t>
  </si>
  <si>
    <t>中池镇军民村油返砂项目</t>
  </si>
  <si>
    <t>面板修复557.365㎡，挡墙328.39m³</t>
  </si>
  <si>
    <t>中池镇老湾村油返砂项目</t>
  </si>
  <si>
    <t>面板修复1300.42㎡，挡墙365.7m³</t>
  </si>
  <si>
    <t>中池镇城镇社区油返砂项目</t>
  </si>
  <si>
    <t>面板修复120㎡</t>
  </si>
  <si>
    <t>中池镇青泥涧村油返砂项目</t>
  </si>
  <si>
    <t>面板修复780㎡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</si>
</sst>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177" formatCode="0.0000_ "/>
    <numFmt numFmtId="178" formatCode="0.00_ "/>
    <numFmt numFmtId="179" formatCode="0.000_ "/>
  </numFmts>
  <fonts count="50">
    <font>
      <sz val="11"/>
      <color theme="1"/>
      <name val="宋体"/>
      <charset val="134"/>
      <scheme val="minor"/>
    </font>
    <font>
      <sz val="7.5"/>
      <color theme="1"/>
      <name val="宋体"/>
      <charset val="134"/>
      <scheme val="minor"/>
    </font>
    <font>
      <b/>
      <sz val="7.5"/>
      <color theme="1"/>
      <name val="宋体"/>
      <charset val="134"/>
      <scheme val="minor"/>
    </font>
    <font>
      <sz val="7.5"/>
      <color theme="1"/>
      <name val="宋体"/>
      <charset val="134"/>
    </font>
    <font>
      <b/>
      <sz val="7.5"/>
      <color theme="1"/>
      <name val="黑体"/>
      <family val="3"/>
      <charset val="134"/>
    </font>
    <font>
      <sz val="7.5"/>
      <name val="宋体"/>
      <charset val="134"/>
      <scheme val="minor"/>
    </font>
    <font>
      <sz val="11"/>
      <color theme="1"/>
      <name val="宋体"/>
      <charset val="134"/>
    </font>
    <font>
      <sz val="10"/>
      <name val="黑体"/>
      <family val="3"/>
      <charset val="134"/>
    </font>
    <font>
      <sz val="12"/>
      <name val="宋体"/>
      <charset val="134"/>
    </font>
    <font>
      <sz val="18"/>
      <name val="方正小标宋简体"/>
      <family val="4"/>
      <charset val="134"/>
    </font>
    <font>
      <b/>
      <sz val="7.5"/>
      <name val="宋体"/>
      <charset val="134"/>
    </font>
    <font>
      <sz val="7.5"/>
      <name val="宋体"/>
      <charset val="134"/>
    </font>
    <font>
      <b/>
      <sz val="7.5"/>
      <name val="宋体"/>
      <charset val="134"/>
      <scheme val="minor"/>
    </font>
    <font>
      <sz val="6"/>
      <name val="宋体"/>
      <charset val="134"/>
    </font>
    <font>
      <b/>
      <sz val="7.5"/>
      <name val="黑体"/>
      <family val="3"/>
      <charset val="134"/>
    </font>
    <font>
      <b/>
      <sz val="7.5"/>
      <color indexed="8"/>
      <name val="黑体"/>
      <family val="3"/>
      <charset val="134"/>
    </font>
    <font>
      <b/>
      <sz val="6"/>
      <color theme="1"/>
      <name val="宋体"/>
      <charset val="134"/>
      <scheme val="minor"/>
    </font>
    <font>
      <sz val="7.5"/>
      <color indexed="8"/>
      <name val="宋体"/>
      <charset val="134"/>
      <scheme val="minor"/>
    </font>
    <font>
      <sz val="7.5"/>
      <color rgb="FF000000"/>
      <name val="宋体"/>
      <charset val="134"/>
      <scheme val="minor"/>
    </font>
    <font>
      <sz val="7.5"/>
      <color rgb="FFFF0000"/>
      <name val="宋体"/>
      <charset val="134"/>
      <scheme val="minor"/>
    </font>
    <font>
      <sz val="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黑体"/>
      <family val="3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9"/>
      <color theme="1"/>
      <name val="宋体"/>
      <charset val="134"/>
      <scheme val="minor"/>
    </font>
    <font>
      <sz val="11"/>
      <color indexed="8"/>
      <name val="Tahoma"/>
      <family val="2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6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0" fontId="49" fillId="15" borderId="13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0" borderId="0"/>
    <xf numFmtId="0" fontId="4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4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5" fillId="0" borderId="1" xfId="4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178" fontId="17" fillId="0" borderId="1" xfId="51" applyNumberFormat="1" applyFont="1" applyFill="1" applyBorder="1" applyAlignment="1">
      <alignment horizontal="center" vertical="center" wrapText="1"/>
    </xf>
    <xf numFmtId="176" fontId="17" fillId="0" borderId="1" xfId="51" applyNumberFormat="1" applyFont="1" applyFill="1" applyBorder="1" applyAlignment="1">
      <alignment horizontal="center" vertical="center" wrapText="1"/>
    </xf>
    <xf numFmtId="0" fontId="5" fillId="0" borderId="1" xfId="3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4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177" fontId="8" fillId="0" borderId="0" xfId="0" applyNumberFormat="1" applyFont="1" applyFill="1" applyBorder="1" applyAlignment="1">
      <alignment vertical="center" wrapText="1"/>
    </xf>
    <xf numFmtId="179" fontId="8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31" fontId="22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78" fontId="29" fillId="2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2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149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5 6" xf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130" zoomScaleNormal="130" workbookViewId="0">
      <selection activeCell="R6" sqref="R6"/>
    </sheetView>
  </sheetViews>
  <sheetFormatPr defaultColWidth="9" defaultRowHeight="13.5"/>
  <cols>
    <col min="1" max="1" width="9" style="98"/>
    <col min="2" max="5" width="8.625" style="98" customWidth="1"/>
    <col min="6" max="6" width="8.625" style="100" customWidth="1"/>
    <col min="7" max="9" width="8.625" style="98" customWidth="1"/>
    <col min="10" max="10" width="8.625" style="100" customWidth="1"/>
    <col min="11" max="13" width="8.625" style="98" customWidth="1"/>
    <col min="14" max="15" width="8.625" style="100" customWidth="1"/>
  </cols>
  <sheetData>
    <row r="1" s="98" customFormat="1" ht="14.25" spans="1:15">
      <c r="A1" s="101" t="s">
        <v>0</v>
      </c>
      <c r="B1" s="102"/>
      <c r="C1" s="103"/>
      <c r="D1" s="104"/>
      <c r="E1" s="105"/>
      <c r="F1" s="106"/>
      <c r="G1" s="107"/>
      <c r="H1" s="108"/>
      <c r="I1" s="107"/>
      <c r="J1" s="128"/>
      <c r="K1" s="129"/>
      <c r="L1" s="104"/>
      <c r="M1" s="129"/>
      <c r="N1" s="106"/>
      <c r="O1" s="130"/>
    </row>
    <row r="2" s="98" customFormat="1" ht="30" customHeight="1" spans="1:1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="98" customFormat="1" ht="25.5" spans="1:15">
      <c r="A3" s="110"/>
      <c r="B3" s="111"/>
      <c r="C3" s="111"/>
      <c r="D3" s="111"/>
      <c r="E3" s="112"/>
      <c r="F3" s="113"/>
      <c r="G3" s="112"/>
      <c r="H3" s="111"/>
      <c r="I3" s="131"/>
      <c r="J3" s="132"/>
      <c r="K3" s="131"/>
      <c r="L3" s="133" t="s">
        <v>2</v>
      </c>
      <c r="M3" s="133"/>
      <c r="N3" s="133"/>
      <c r="O3" s="133"/>
    </row>
    <row r="4" s="99" customFormat="1" ht="40" customHeight="1" spans="1:15">
      <c r="A4" s="114" t="s">
        <v>3</v>
      </c>
      <c r="B4" s="115" t="s">
        <v>4</v>
      </c>
      <c r="C4" s="116"/>
      <c r="D4" s="117"/>
      <c r="E4" s="115"/>
      <c r="F4" s="118"/>
      <c r="G4" s="115" t="s">
        <v>5</v>
      </c>
      <c r="H4" s="117"/>
      <c r="I4" s="115"/>
      <c r="J4" s="118"/>
      <c r="K4" s="115" t="s">
        <v>6</v>
      </c>
      <c r="L4" s="117"/>
      <c r="M4" s="115"/>
      <c r="N4" s="118"/>
      <c r="O4" s="118" t="s">
        <v>7</v>
      </c>
    </row>
    <row r="5" s="98" customFormat="1" ht="40" customHeight="1" spans="1:15">
      <c r="A5" s="119"/>
      <c r="B5" s="120" t="s">
        <v>8</v>
      </c>
      <c r="C5" s="121" t="s">
        <v>9</v>
      </c>
      <c r="D5" s="122" t="s">
        <v>10</v>
      </c>
      <c r="E5" s="120" t="s">
        <v>11</v>
      </c>
      <c r="F5" s="118" t="s">
        <v>12</v>
      </c>
      <c r="G5" s="120" t="s">
        <v>8</v>
      </c>
      <c r="H5" s="122" t="s">
        <v>10</v>
      </c>
      <c r="I5" s="120" t="s">
        <v>13</v>
      </c>
      <c r="J5" s="118" t="s">
        <v>14</v>
      </c>
      <c r="K5" s="120" t="s">
        <v>8</v>
      </c>
      <c r="L5" s="122" t="s">
        <v>10</v>
      </c>
      <c r="M5" s="120" t="s">
        <v>13</v>
      </c>
      <c r="N5" s="118" t="s">
        <v>14</v>
      </c>
      <c r="O5" s="118"/>
    </row>
    <row r="6" s="98" customFormat="1" ht="40" customHeight="1" spans="1:15">
      <c r="A6" s="123" t="s">
        <v>15</v>
      </c>
      <c r="B6" s="124">
        <f>SUM(B7:B12)</f>
        <v>4</v>
      </c>
      <c r="C6" s="124">
        <f>SUM(C7:C12)</f>
        <v>8.752</v>
      </c>
      <c r="D6" s="124">
        <f>SUM(D7:D12)</f>
        <v>529.6872</v>
      </c>
      <c r="E6" s="125">
        <f>SUM(E7:E12)</f>
        <v>425.25</v>
      </c>
      <c r="F6" s="126">
        <f>D6-E6</f>
        <v>104.4372</v>
      </c>
      <c r="G6" s="124">
        <f>SUM(G7:G12)</f>
        <v>12</v>
      </c>
      <c r="H6" s="124">
        <f>SUM(H7:H12)</f>
        <v>595.96</v>
      </c>
      <c r="I6" s="124">
        <f>SUM(I7:I12)</f>
        <v>526.1</v>
      </c>
      <c r="J6" s="134">
        <f>H6-I6</f>
        <v>69.86</v>
      </c>
      <c r="K6" s="124">
        <f>SUM(K7:K12)</f>
        <v>1</v>
      </c>
      <c r="L6" s="124">
        <f>SUM(L7:L12)</f>
        <v>3454.18</v>
      </c>
      <c r="M6" s="124">
        <f>SUM(M7:M12)</f>
        <v>2818.4</v>
      </c>
      <c r="N6" s="134">
        <f>SUM(N7:N12)</f>
        <v>635.78</v>
      </c>
      <c r="O6" s="126">
        <f t="shared" ref="O6:O12" si="0">F6+J6+N6</f>
        <v>810.0772</v>
      </c>
    </row>
    <row r="7" s="98" customFormat="1" ht="40" customHeight="1" spans="1:15">
      <c r="A7" s="123" t="s">
        <v>16</v>
      </c>
      <c r="B7" s="124"/>
      <c r="C7" s="124"/>
      <c r="D7" s="124"/>
      <c r="E7" s="124"/>
      <c r="F7" s="126"/>
      <c r="G7" s="124">
        <v>4</v>
      </c>
      <c r="H7" s="124">
        <v>57.17</v>
      </c>
      <c r="I7" s="124">
        <v>38.8</v>
      </c>
      <c r="J7" s="134">
        <f>H7-I7</f>
        <v>18.37</v>
      </c>
      <c r="K7" s="124"/>
      <c r="L7" s="124"/>
      <c r="M7" s="124"/>
      <c r="N7" s="134"/>
      <c r="O7" s="126">
        <f t="shared" si="0"/>
        <v>18.37</v>
      </c>
    </row>
    <row r="8" s="98" customFormat="1" ht="40" customHeight="1" spans="1:15">
      <c r="A8" s="123" t="s">
        <v>17</v>
      </c>
      <c r="B8" s="124"/>
      <c r="C8" s="124"/>
      <c r="D8" s="124"/>
      <c r="E8" s="124"/>
      <c r="F8" s="126"/>
      <c r="G8" s="124">
        <v>2</v>
      </c>
      <c r="H8" s="127">
        <v>58.54</v>
      </c>
      <c r="I8" s="127">
        <v>24.5</v>
      </c>
      <c r="J8" s="134">
        <f>H8-I8</f>
        <v>34.04</v>
      </c>
      <c r="K8" s="124"/>
      <c r="L8" s="124"/>
      <c r="M8" s="124"/>
      <c r="N8" s="134"/>
      <c r="O8" s="126">
        <f t="shared" si="0"/>
        <v>34.04</v>
      </c>
    </row>
    <row r="9" s="98" customFormat="1" ht="40" customHeight="1" spans="1:15">
      <c r="A9" s="123" t="s">
        <v>18</v>
      </c>
      <c r="B9" s="124"/>
      <c r="C9" s="124"/>
      <c r="D9" s="124"/>
      <c r="E9" s="124"/>
      <c r="F9" s="126"/>
      <c r="G9" s="124">
        <v>1</v>
      </c>
      <c r="H9" s="124">
        <v>9</v>
      </c>
      <c r="I9" s="124">
        <v>0</v>
      </c>
      <c r="J9" s="134">
        <f>H9-I9</f>
        <v>9</v>
      </c>
      <c r="K9" s="124"/>
      <c r="L9" s="124"/>
      <c r="M9" s="124"/>
      <c r="N9" s="134"/>
      <c r="O9" s="126">
        <f t="shared" si="0"/>
        <v>9</v>
      </c>
    </row>
    <row r="10" s="98" customFormat="1" ht="40" customHeight="1" spans="1:15">
      <c r="A10" s="123" t="s">
        <v>19</v>
      </c>
      <c r="B10" s="124"/>
      <c r="C10" s="124"/>
      <c r="D10" s="124"/>
      <c r="E10" s="124"/>
      <c r="F10" s="126"/>
      <c r="G10" s="124">
        <v>3</v>
      </c>
      <c r="H10" s="124">
        <v>106.55</v>
      </c>
      <c r="I10" s="124">
        <v>72.8</v>
      </c>
      <c r="J10" s="134">
        <f>H10-I10</f>
        <v>33.75</v>
      </c>
      <c r="K10" s="124"/>
      <c r="L10" s="124"/>
      <c r="M10" s="124"/>
      <c r="N10" s="134"/>
      <c r="O10" s="126">
        <f t="shared" si="0"/>
        <v>33.75</v>
      </c>
    </row>
    <row r="11" s="98" customFormat="1" ht="40" customHeight="1" spans="1:15">
      <c r="A11" s="123" t="s">
        <v>20</v>
      </c>
      <c r="B11" s="124">
        <v>2</v>
      </c>
      <c r="C11" s="124">
        <v>5.802</v>
      </c>
      <c r="D11" s="124">
        <v>272.1872</v>
      </c>
      <c r="E11" s="124">
        <v>245</v>
      </c>
      <c r="F11" s="126">
        <f>D11-E11</f>
        <v>27.1872</v>
      </c>
      <c r="G11" s="124"/>
      <c r="H11" s="124"/>
      <c r="I11" s="124"/>
      <c r="J11" s="134"/>
      <c r="K11" s="124"/>
      <c r="L11" s="124"/>
      <c r="M11" s="124"/>
      <c r="N11" s="134"/>
      <c r="O11" s="126">
        <f t="shared" si="0"/>
        <v>27.1872</v>
      </c>
    </row>
    <row r="12" s="98" customFormat="1" ht="40" customHeight="1" spans="1:15">
      <c r="A12" s="123" t="s">
        <v>21</v>
      </c>
      <c r="B12" s="124">
        <v>2</v>
      </c>
      <c r="C12" s="124">
        <v>2.95</v>
      </c>
      <c r="D12" s="124">
        <v>257.5</v>
      </c>
      <c r="E12" s="125">
        <v>180.25</v>
      </c>
      <c r="F12" s="126">
        <f>D12-E12</f>
        <v>77.25</v>
      </c>
      <c r="G12" s="124">
        <v>2</v>
      </c>
      <c r="H12" s="124">
        <v>364.7</v>
      </c>
      <c r="I12" s="124">
        <v>390</v>
      </c>
      <c r="J12" s="134">
        <f>H12-I12</f>
        <v>-25.3</v>
      </c>
      <c r="K12" s="124">
        <v>1</v>
      </c>
      <c r="L12" s="124">
        <v>3454.18</v>
      </c>
      <c r="M12" s="124">
        <v>2818.4</v>
      </c>
      <c r="N12" s="134">
        <f>L12-M12</f>
        <v>635.78</v>
      </c>
      <c r="O12" s="126">
        <f t="shared" si="0"/>
        <v>687.73</v>
      </c>
    </row>
  </sheetData>
  <mergeCells count="8">
    <mergeCell ref="A1:B1"/>
    <mergeCell ref="A2:O2"/>
    <mergeCell ref="L3:O3"/>
    <mergeCell ref="B4:F4"/>
    <mergeCell ref="G4:J4"/>
    <mergeCell ref="K4:N4"/>
    <mergeCell ref="A4:A5"/>
    <mergeCell ref="O4:O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view="pageBreakPreview" zoomScale="130" zoomScaleNormal="115" zoomScaleSheetLayoutView="130" workbookViewId="0">
      <pane ySplit="5" topLeftCell="A15" activePane="bottomLeft" state="frozen"/>
      <selection/>
      <selection pane="bottomLeft" activeCell="N21" sqref="N21:N23"/>
    </sheetView>
  </sheetViews>
  <sheetFormatPr defaultColWidth="9" defaultRowHeight="13.5"/>
  <cols>
    <col min="1" max="1" width="3.55" style="17" customWidth="1"/>
    <col min="2" max="2" width="21.4416666666667" style="1" customWidth="1"/>
    <col min="3" max="3" width="16.625" style="1" customWidth="1"/>
    <col min="4" max="4" width="7.125" style="18" customWidth="1"/>
    <col min="5" max="5" width="16.625" style="1" customWidth="1"/>
    <col min="6" max="6" width="7.625" style="18" customWidth="1"/>
    <col min="7" max="13" width="7.625" style="19" customWidth="1"/>
    <col min="14" max="14" width="7.125" style="20" customWidth="1"/>
    <col min="15" max="15" width="7.125" style="21" customWidth="1"/>
    <col min="16" max="16384" width="9" style="1"/>
  </cols>
  <sheetData>
    <row r="1" s="1" customFormat="1" ht="14.25" spans="1:15">
      <c r="A1" s="22" t="s">
        <v>22</v>
      </c>
      <c r="B1" s="23"/>
      <c r="C1" s="24"/>
      <c r="D1" s="25"/>
      <c r="E1" s="24"/>
      <c r="F1" s="25"/>
      <c r="G1" s="26"/>
      <c r="H1" s="26"/>
      <c r="I1" s="26"/>
      <c r="J1" s="26"/>
      <c r="K1" s="26"/>
      <c r="L1" s="26"/>
      <c r="M1" s="26"/>
      <c r="N1" s="80"/>
      <c r="O1" s="21"/>
    </row>
    <row r="2" s="1" customFormat="1" ht="26" customHeight="1" spans="1:15">
      <c r="A2" s="27" t="s">
        <v>23</v>
      </c>
      <c r="B2" s="28"/>
      <c r="C2" s="27"/>
      <c r="D2" s="28"/>
      <c r="E2" s="29"/>
      <c r="F2" s="28"/>
      <c r="G2" s="28"/>
      <c r="H2" s="27"/>
      <c r="I2" s="29"/>
      <c r="J2" s="27"/>
      <c r="K2" s="28"/>
      <c r="L2" s="27"/>
      <c r="M2" s="28"/>
      <c r="N2" s="27"/>
      <c r="O2" s="28"/>
    </row>
    <row r="3" s="2" customFormat="1" ht="15" customHeight="1" spans="1:15">
      <c r="A3" s="30"/>
      <c r="B3" s="31"/>
      <c r="C3" s="31"/>
      <c r="D3" s="32"/>
      <c r="E3" s="31"/>
      <c r="F3" s="32"/>
      <c r="G3" s="33"/>
      <c r="H3" s="33"/>
      <c r="I3" s="33"/>
      <c r="J3" s="33"/>
      <c r="K3" s="33"/>
      <c r="L3" s="33"/>
      <c r="M3" s="81" t="s">
        <v>2</v>
      </c>
      <c r="N3" s="82"/>
      <c r="O3" s="31"/>
    </row>
    <row r="4" s="3" customFormat="1" ht="16" customHeight="1" spans="1:15">
      <c r="A4" s="34" t="s">
        <v>24</v>
      </c>
      <c r="B4" s="35" t="s">
        <v>25</v>
      </c>
      <c r="C4" s="35" t="s">
        <v>26</v>
      </c>
      <c r="D4" s="36" t="s">
        <v>27</v>
      </c>
      <c r="E4" s="35" t="s">
        <v>28</v>
      </c>
      <c r="F4" s="36" t="s">
        <v>29</v>
      </c>
      <c r="G4" s="37" t="s">
        <v>30</v>
      </c>
      <c r="H4" s="37"/>
      <c r="I4" s="37"/>
      <c r="J4" s="37"/>
      <c r="K4" s="37"/>
      <c r="L4" s="37"/>
      <c r="M4" s="37" t="s">
        <v>31</v>
      </c>
      <c r="N4" s="47" t="s">
        <v>32</v>
      </c>
      <c r="O4" s="35" t="s">
        <v>33</v>
      </c>
    </row>
    <row r="5" s="4" customFormat="1" ht="18" customHeight="1" spans="1:15">
      <c r="A5" s="38"/>
      <c r="B5" s="39"/>
      <c r="C5" s="39"/>
      <c r="D5" s="40"/>
      <c r="E5" s="39"/>
      <c r="F5" s="40"/>
      <c r="G5" s="41" t="s">
        <v>34</v>
      </c>
      <c r="H5" s="42" t="s">
        <v>35</v>
      </c>
      <c r="I5" s="42" t="s">
        <v>35</v>
      </c>
      <c r="J5" s="42" t="s">
        <v>36</v>
      </c>
      <c r="K5" s="42" t="s">
        <v>37</v>
      </c>
      <c r="L5" s="42" t="s">
        <v>38</v>
      </c>
      <c r="M5" s="41"/>
      <c r="N5" s="83"/>
      <c r="O5" s="39"/>
    </row>
    <row r="6" s="5" customFormat="1" ht="21" customHeight="1" spans="1:15">
      <c r="A6" s="43" t="s">
        <v>39</v>
      </c>
      <c r="B6" s="44"/>
      <c r="C6" s="44"/>
      <c r="D6" s="45">
        <f>D21+D7+D12+D15+D17+D24</f>
        <v>4614.657826833</v>
      </c>
      <c r="E6" s="44"/>
      <c r="F6" s="45">
        <f>F21+F7+F12+F15+F17+F24</f>
        <v>4579.8272</v>
      </c>
      <c r="G6" s="44">
        <f t="shared" ref="G6:M6" si="0">G21+G7+G12+G15+G17+G24</f>
        <v>3769.75</v>
      </c>
      <c r="H6" s="44">
        <f t="shared" si="0"/>
        <v>8</v>
      </c>
      <c r="I6" s="44">
        <f t="shared" si="0"/>
        <v>390</v>
      </c>
      <c r="J6" s="44">
        <f t="shared" si="0"/>
        <v>288.05</v>
      </c>
      <c r="K6" s="44">
        <f t="shared" si="0"/>
        <v>265.3</v>
      </c>
      <c r="L6" s="44">
        <f t="shared" si="0"/>
        <v>2818.4</v>
      </c>
      <c r="M6" s="45">
        <f t="shared" si="0"/>
        <v>810.08</v>
      </c>
      <c r="N6" s="84"/>
      <c r="O6" s="85"/>
    </row>
    <row r="7" s="6" customFormat="1" ht="21" customHeight="1" spans="1:15">
      <c r="A7" s="46" t="s">
        <v>16</v>
      </c>
      <c r="B7" s="47"/>
      <c r="C7" s="47">
        <f>SUM(C8:C11)</f>
        <v>4</v>
      </c>
      <c r="D7" s="37">
        <f t="shared" ref="D7:M7" si="1">SUM(D8:D11)</f>
        <v>66</v>
      </c>
      <c r="E7" s="47">
        <f t="shared" si="1"/>
        <v>4</v>
      </c>
      <c r="F7" s="37">
        <f t="shared" si="1"/>
        <v>57.17</v>
      </c>
      <c r="G7" s="47">
        <f t="shared" si="1"/>
        <v>38.8</v>
      </c>
      <c r="H7" s="47">
        <f t="shared" si="1"/>
        <v>8</v>
      </c>
      <c r="I7" s="47"/>
      <c r="J7" s="47"/>
      <c r="K7" s="47">
        <f t="shared" si="1"/>
        <v>30.8</v>
      </c>
      <c r="L7" s="47"/>
      <c r="M7" s="37">
        <f t="shared" si="1"/>
        <v>18.37</v>
      </c>
      <c r="N7" s="86" t="s">
        <v>40</v>
      </c>
      <c r="O7" s="63"/>
    </row>
    <row r="8" s="7" customFormat="1" ht="21" customHeight="1" spans="1:15">
      <c r="A8" s="48">
        <v>1</v>
      </c>
      <c r="B8" s="49" t="s">
        <v>41</v>
      </c>
      <c r="C8" s="50">
        <v>1</v>
      </c>
      <c r="D8" s="51">
        <v>22</v>
      </c>
      <c r="E8" s="50">
        <v>1</v>
      </c>
      <c r="F8" s="51">
        <v>13.96</v>
      </c>
      <c r="G8" s="51">
        <f>H8+I8+J8+K8+L8</f>
        <v>8</v>
      </c>
      <c r="H8" s="51">
        <v>8</v>
      </c>
      <c r="I8" s="51"/>
      <c r="J8" s="51"/>
      <c r="K8" s="51"/>
      <c r="L8" s="51"/>
      <c r="M8" s="51">
        <f>F8-G8</f>
        <v>5.96</v>
      </c>
      <c r="N8" s="87"/>
      <c r="O8" s="50"/>
    </row>
    <row r="9" s="8" customFormat="1" ht="21" customHeight="1" spans="1:15">
      <c r="A9" s="52">
        <v>2</v>
      </c>
      <c r="B9" s="53" t="s">
        <v>42</v>
      </c>
      <c r="C9" s="54">
        <v>1</v>
      </c>
      <c r="D9" s="55">
        <v>30</v>
      </c>
      <c r="E9" s="54">
        <v>1</v>
      </c>
      <c r="F9" s="55">
        <v>30</v>
      </c>
      <c r="G9" s="51">
        <f>H9+I9+J9+K9+L9</f>
        <v>21</v>
      </c>
      <c r="H9" s="51"/>
      <c r="I9" s="51"/>
      <c r="J9" s="51"/>
      <c r="K9" s="51">
        <v>21</v>
      </c>
      <c r="L9" s="51"/>
      <c r="M9" s="51">
        <f>F9-G9</f>
        <v>9</v>
      </c>
      <c r="N9" s="87"/>
      <c r="O9" s="88"/>
    </row>
    <row r="10" s="8" customFormat="1" ht="21" customHeight="1" spans="1:15">
      <c r="A10" s="48">
        <v>3</v>
      </c>
      <c r="B10" s="53" t="s">
        <v>43</v>
      </c>
      <c r="C10" s="54">
        <v>1</v>
      </c>
      <c r="D10" s="55">
        <v>6</v>
      </c>
      <c r="E10" s="54">
        <v>1</v>
      </c>
      <c r="F10" s="55">
        <v>6</v>
      </c>
      <c r="G10" s="51">
        <f>H10+I10+J10+K10+L10</f>
        <v>4.2</v>
      </c>
      <c r="H10" s="51"/>
      <c r="I10" s="51"/>
      <c r="J10" s="51"/>
      <c r="K10" s="51">
        <v>4.2</v>
      </c>
      <c r="L10" s="51"/>
      <c r="M10" s="51">
        <f>F10-G10</f>
        <v>1.8</v>
      </c>
      <c r="N10" s="87"/>
      <c r="O10" s="88"/>
    </row>
    <row r="11" s="8" customFormat="1" ht="21" customHeight="1" spans="1:15">
      <c r="A11" s="52">
        <v>4</v>
      </c>
      <c r="B11" s="53" t="s">
        <v>44</v>
      </c>
      <c r="C11" s="54">
        <v>1</v>
      </c>
      <c r="D11" s="55">
        <v>8</v>
      </c>
      <c r="E11" s="54">
        <v>1</v>
      </c>
      <c r="F11" s="55">
        <v>7.21</v>
      </c>
      <c r="G11" s="51">
        <f>H11+I11+J11+K11+L11</f>
        <v>5.6</v>
      </c>
      <c r="H11" s="51"/>
      <c r="I11" s="51"/>
      <c r="J11" s="51"/>
      <c r="K11" s="51">
        <v>5.6</v>
      </c>
      <c r="L11" s="51"/>
      <c r="M11" s="51">
        <f>F11-G11</f>
        <v>1.61</v>
      </c>
      <c r="N11" s="87"/>
      <c r="O11" s="88"/>
    </row>
    <row r="12" s="6" customFormat="1" ht="21" customHeight="1" spans="1:15">
      <c r="A12" s="56" t="s">
        <v>17</v>
      </c>
      <c r="B12" s="57"/>
      <c r="C12" s="47">
        <f>SUM(C13:C14)</f>
        <v>2</v>
      </c>
      <c r="D12" s="37">
        <f t="shared" ref="D12:M12" si="2">SUM(D13:D14)</f>
        <v>35</v>
      </c>
      <c r="E12" s="47">
        <f t="shared" si="2"/>
        <v>2</v>
      </c>
      <c r="F12" s="37">
        <f t="shared" si="2"/>
        <v>58.54</v>
      </c>
      <c r="G12" s="47">
        <f t="shared" si="2"/>
        <v>24.5</v>
      </c>
      <c r="H12" s="47"/>
      <c r="I12" s="47"/>
      <c r="J12" s="47"/>
      <c r="K12" s="47">
        <f t="shared" si="2"/>
        <v>24.5</v>
      </c>
      <c r="L12" s="47"/>
      <c r="M12" s="37">
        <f t="shared" si="2"/>
        <v>34.04</v>
      </c>
      <c r="N12" s="87"/>
      <c r="O12" s="63"/>
    </row>
    <row r="13" s="8" customFormat="1" ht="21" customHeight="1" spans="1:15">
      <c r="A13" s="52">
        <v>5</v>
      </c>
      <c r="B13" s="53" t="s">
        <v>45</v>
      </c>
      <c r="C13" s="54">
        <v>1</v>
      </c>
      <c r="D13" s="55">
        <v>20</v>
      </c>
      <c r="E13" s="54">
        <v>1</v>
      </c>
      <c r="F13" s="55">
        <v>29.64</v>
      </c>
      <c r="G13" s="51">
        <f>H13+I13+J13+K13+L13</f>
        <v>14</v>
      </c>
      <c r="H13" s="51"/>
      <c r="I13" s="51"/>
      <c r="J13" s="51"/>
      <c r="K13" s="51">
        <v>14</v>
      </c>
      <c r="L13" s="51"/>
      <c r="M13" s="51">
        <f>F13-G13</f>
        <v>15.64</v>
      </c>
      <c r="N13" s="87"/>
      <c r="O13" s="88"/>
    </row>
    <row r="14" s="8" customFormat="1" ht="21" customHeight="1" spans="1:15">
      <c r="A14" s="52">
        <v>6</v>
      </c>
      <c r="B14" s="53" t="s">
        <v>46</v>
      </c>
      <c r="C14" s="54">
        <v>1</v>
      </c>
      <c r="D14" s="55">
        <v>15</v>
      </c>
      <c r="E14" s="54">
        <v>1</v>
      </c>
      <c r="F14" s="55">
        <v>28.9</v>
      </c>
      <c r="G14" s="51">
        <f>H14+I14+J14+K14+L14</f>
        <v>10.5</v>
      </c>
      <c r="H14" s="51"/>
      <c r="I14" s="51"/>
      <c r="J14" s="51"/>
      <c r="K14" s="73">
        <v>10.5</v>
      </c>
      <c r="L14" s="73"/>
      <c r="M14" s="51">
        <f>F14-G14</f>
        <v>18.4</v>
      </c>
      <c r="N14" s="87"/>
      <c r="O14" s="88"/>
    </row>
    <row r="15" s="6" customFormat="1" ht="21" customHeight="1" spans="1:15">
      <c r="A15" s="56" t="s">
        <v>18</v>
      </c>
      <c r="B15" s="57"/>
      <c r="C15" s="47">
        <f>C16</f>
        <v>1</v>
      </c>
      <c r="D15" s="37">
        <f t="shared" ref="D15:M15" si="3">D16</f>
        <v>9</v>
      </c>
      <c r="E15" s="47">
        <f t="shared" si="3"/>
        <v>1</v>
      </c>
      <c r="F15" s="37">
        <f t="shared" si="3"/>
        <v>9</v>
      </c>
      <c r="G15" s="47">
        <f t="shared" si="3"/>
        <v>0</v>
      </c>
      <c r="H15" s="47"/>
      <c r="I15" s="47"/>
      <c r="J15" s="47"/>
      <c r="K15" s="47"/>
      <c r="L15" s="47"/>
      <c r="M15" s="37">
        <f t="shared" si="3"/>
        <v>9</v>
      </c>
      <c r="N15" s="87"/>
      <c r="O15" s="47"/>
    </row>
    <row r="16" s="9" customFormat="1" ht="21" customHeight="1" spans="1:15">
      <c r="A16" s="52">
        <v>7</v>
      </c>
      <c r="B16" s="53" t="s">
        <v>47</v>
      </c>
      <c r="C16" s="54">
        <v>1</v>
      </c>
      <c r="D16" s="55">
        <v>9</v>
      </c>
      <c r="E16" s="54">
        <v>1</v>
      </c>
      <c r="F16" s="55">
        <v>9</v>
      </c>
      <c r="G16" s="51">
        <f>H16+I16+J16+K16+L16</f>
        <v>0</v>
      </c>
      <c r="H16" s="58"/>
      <c r="I16" s="58"/>
      <c r="J16" s="58"/>
      <c r="K16" s="58"/>
      <c r="L16" s="58"/>
      <c r="M16" s="51">
        <f>F16-G16</f>
        <v>9</v>
      </c>
      <c r="N16" s="87"/>
      <c r="O16" s="88"/>
    </row>
    <row r="17" s="6" customFormat="1" ht="21" customHeight="1" spans="1:15">
      <c r="A17" s="56" t="s">
        <v>19</v>
      </c>
      <c r="B17" s="57"/>
      <c r="C17" s="47">
        <f>SUM(C18:C20)</f>
        <v>3</v>
      </c>
      <c r="D17" s="37">
        <f t="shared" ref="D17:M17" si="4">SUM(D18:D20)</f>
        <v>104</v>
      </c>
      <c r="E17" s="47">
        <f t="shared" si="4"/>
        <v>3</v>
      </c>
      <c r="F17" s="37">
        <f t="shared" si="4"/>
        <v>106.55</v>
      </c>
      <c r="G17" s="47">
        <f t="shared" si="4"/>
        <v>72.8</v>
      </c>
      <c r="H17" s="47"/>
      <c r="I17" s="47"/>
      <c r="J17" s="47"/>
      <c r="K17" s="47">
        <f t="shared" si="4"/>
        <v>72.8</v>
      </c>
      <c r="L17" s="47"/>
      <c r="M17" s="37">
        <f t="shared" si="4"/>
        <v>33.75</v>
      </c>
      <c r="N17" s="87"/>
      <c r="O17" s="63"/>
    </row>
    <row r="18" s="9" customFormat="1" ht="21" customHeight="1" spans="1:15">
      <c r="A18" s="52">
        <v>8</v>
      </c>
      <c r="B18" s="53" t="s">
        <v>48</v>
      </c>
      <c r="C18" s="54">
        <v>1</v>
      </c>
      <c r="D18" s="51">
        <v>23</v>
      </c>
      <c r="E18" s="54">
        <v>1</v>
      </c>
      <c r="F18" s="55">
        <v>21.97</v>
      </c>
      <c r="G18" s="51">
        <f>H18+I18+J18+K18+L18</f>
        <v>16.1</v>
      </c>
      <c r="H18" s="59"/>
      <c r="I18" s="59"/>
      <c r="J18" s="59"/>
      <c r="K18" s="59">
        <v>16.1</v>
      </c>
      <c r="L18" s="59"/>
      <c r="M18" s="51">
        <f>F18-G18</f>
        <v>5.87</v>
      </c>
      <c r="N18" s="87"/>
      <c r="O18" s="88"/>
    </row>
    <row r="19" s="9" customFormat="1" ht="21" customHeight="1" spans="1:15">
      <c r="A19" s="52">
        <v>9</v>
      </c>
      <c r="B19" s="53" t="s">
        <v>49</v>
      </c>
      <c r="C19" s="54">
        <v>1</v>
      </c>
      <c r="D19" s="51">
        <v>21</v>
      </c>
      <c r="E19" s="54">
        <v>1</v>
      </c>
      <c r="F19" s="55">
        <v>22.21</v>
      </c>
      <c r="G19" s="51">
        <f>H19+I19+J19+K19+L19</f>
        <v>14.7</v>
      </c>
      <c r="H19" s="59"/>
      <c r="I19" s="59"/>
      <c r="J19" s="59"/>
      <c r="K19" s="59">
        <v>14.7</v>
      </c>
      <c r="L19" s="59"/>
      <c r="M19" s="51">
        <f>F19-G19</f>
        <v>7.51</v>
      </c>
      <c r="N19" s="87"/>
      <c r="O19" s="88"/>
    </row>
    <row r="20" s="9" customFormat="1" ht="21" customHeight="1" spans="1:15">
      <c r="A20" s="52">
        <v>10</v>
      </c>
      <c r="B20" s="53" t="s">
        <v>50</v>
      </c>
      <c r="C20" s="54">
        <v>1</v>
      </c>
      <c r="D20" s="55">
        <v>60</v>
      </c>
      <c r="E20" s="54">
        <v>1</v>
      </c>
      <c r="F20" s="55">
        <v>62.37</v>
      </c>
      <c r="G20" s="51">
        <f>H20+I20+J20+K20+L20</f>
        <v>42</v>
      </c>
      <c r="H20" s="59"/>
      <c r="I20" s="59"/>
      <c r="J20" s="59"/>
      <c r="K20" s="59">
        <v>42</v>
      </c>
      <c r="L20" s="59"/>
      <c r="M20" s="51">
        <f>F20-G20</f>
        <v>20.37</v>
      </c>
      <c r="N20" s="89"/>
      <c r="O20" s="88"/>
    </row>
    <row r="21" s="10" customFormat="1" ht="21" customHeight="1" spans="1:15">
      <c r="A21" s="46" t="s">
        <v>20</v>
      </c>
      <c r="B21" s="47"/>
      <c r="C21" s="47">
        <f>C22+C23</f>
        <v>7.5</v>
      </c>
      <c r="D21" s="47">
        <f t="shared" ref="D21:M21" si="5">D22+D23</f>
        <v>350</v>
      </c>
      <c r="E21" s="47">
        <f t="shared" si="5"/>
        <v>5.802</v>
      </c>
      <c r="F21" s="47">
        <f t="shared" si="5"/>
        <v>272.1872</v>
      </c>
      <c r="G21" s="47">
        <f t="shared" si="5"/>
        <v>245</v>
      </c>
      <c r="H21" s="47"/>
      <c r="I21" s="47"/>
      <c r="J21" s="47">
        <f t="shared" si="5"/>
        <v>184.8</v>
      </c>
      <c r="K21" s="47">
        <f t="shared" si="5"/>
        <v>60.2</v>
      </c>
      <c r="L21" s="47"/>
      <c r="M21" s="47">
        <f t="shared" si="5"/>
        <v>27.19</v>
      </c>
      <c r="N21" s="86" t="s">
        <v>51</v>
      </c>
      <c r="O21" s="63"/>
    </row>
    <row r="22" s="11" customFormat="1" ht="21" customHeight="1" spans="1:15">
      <c r="A22" s="48">
        <v>11</v>
      </c>
      <c r="B22" s="60" t="s">
        <v>52</v>
      </c>
      <c r="C22" s="51">
        <v>5.5</v>
      </c>
      <c r="D22" s="51">
        <v>264</v>
      </c>
      <c r="E22" s="61">
        <v>4.596</v>
      </c>
      <c r="F22" s="51">
        <v>220.55</v>
      </c>
      <c r="G22" s="51">
        <f>H22+I22+J22+K22+L22</f>
        <v>184.8</v>
      </c>
      <c r="H22" s="51"/>
      <c r="I22" s="51"/>
      <c r="J22" s="51">
        <v>184.8</v>
      </c>
      <c r="K22" s="51"/>
      <c r="L22" s="51"/>
      <c r="M22" s="51">
        <f>F22-G22</f>
        <v>35.75</v>
      </c>
      <c r="N22" s="87"/>
      <c r="O22" s="50"/>
    </row>
    <row r="23" s="11" customFormat="1" ht="32" customHeight="1" spans="1:15">
      <c r="A23" s="48">
        <v>12</v>
      </c>
      <c r="B23" s="60" t="s">
        <v>53</v>
      </c>
      <c r="C23" s="48">
        <v>2</v>
      </c>
      <c r="D23" s="51">
        <v>86</v>
      </c>
      <c r="E23" s="48">
        <v>1.206</v>
      </c>
      <c r="F23" s="48">
        <v>51.6372</v>
      </c>
      <c r="G23" s="51">
        <f>H23+I23+J23+K23+L23</f>
        <v>60.2</v>
      </c>
      <c r="H23" s="51"/>
      <c r="I23" s="51"/>
      <c r="J23" s="51"/>
      <c r="K23" s="51">
        <v>60.2</v>
      </c>
      <c r="L23" s="51"/>
      <c r="M23" s="51">
        <v>-8.56</v>
      </c>
      <c r="N23" s="89"/>
      <c r="O23" s="90" t="s">
        <v>54</v>
      </c>
    </row>
    <row r="24" s="12" customFormat="1" ht="21" customHeight="1" spans="1:15">
      <c r="A24" s="62" t="s">
        <v>21</v>
      </c>
      <c r="B24" s="63"/>
      <c r="C24" s="64" t="s">
        <v>55</v>
      </c>
      <c r="D24" s="65">
        <f t="shared" ref="D24:H24" si="6">SUM(D25:D146)</f>
        <v>4050.657826833</v>
      </c>
      <c r="E24" s="64" t="s">
        <v>56</v>
      </c>
      <c r="F24" s="65">
        <f t="shared" si="6"/>
        <v>4076.38</v>
      </c>
      <c r="G24" s="65">
        <f t="shared" si="6"/>
        <v>3388.65</v>
      </c>
      <c r="H24" s="65"/>
      <c r="I24" s="65">
        <f t="shared" ref="H24:M24" si="7">SUM(I25:I146)</f>
        <v>390</v>
      </c>
      <c r="J24" s="65">
        <f t="shared" si="7"/>
        <v>103.25</v>
      </c>
      <c r="K24" s="65">
        <f t="shared" si="7"/>
        <v>77</v>
      </c>
      <c r="L24" s="65">
        <f t="shared" si="7"/>
        <v>2818.4</v>
      </c>
      <c r="M24" s="65">
        <f t="shared" si="7"/>
        <v>687.73</v>
      </c>
      <c r="N24" s="83"/>
      <c r="O24" s="63"/>
    </row>
    <row r="25" s="9" customFormat="1" ht="21" customHeight="1" spans="1:16">
      <c r="A25" s="66">
        <v>13</v>
      </c>
      <c r="B25" s="67" t="s">
        <v>57</v>
      </c>
      <c r="C25" s="68">
        <v>1.2</v>
      </c>
      <c r="D25" s="69">
        <v>110</v>
      </c>
      <c r="E25" s="70">
        <v>0.846</v>
      </c>
      <c r="F25" s="69">
        <v>110</v>
      </c>
      <c r="G25" s="51">
        <f t="shared" ref="G25:G32" si="8">H25+I25+J25+K25+L25</f>
        <v>77</v>
      </c>
      <c r="H25" s="51"/>
      <c r="I25" s="51"/>
      <c r="J25" s="51"/>
      <c r="K25" s="51">
        <v>77</v>
      </c>
      <c r="L25" s="51"/>
      <c r="M25" s="51">
        <f>F25-G25</f>
        <v>33</v>
      </c>
      <c r="N25" s="86" t="s">
        <v>40</v>
      </c>
      <c r="O25" s="91"/>
      <c r="P25" s="92"/>
    </row>
    <row r="26" s="13" customFormat="1" ht="21" customHeight="1" spans="1:15">
      <c r="A26" s="48">
        <v>14</v>
      </c>
      <c r="B26" s="60" t="s">
        <v>58</v>
      </c>
      <c r="C26" s="51">
        <v>2.5</v>
      </c>
      <c r="D26" s="51">
        <v>147.5</v>
      </c>
      <c r="E26" s="61">
        <v>2.095</v>
      </c>
      <c r="F26" s="51">
        <v>147.5</v>
      </c>
      <c r="G26" s="51">
        <f t="shared" si="8"/>
        <v>103.25</v>
      </c>
      <c r="H26" s="51"/>
      <c r="I26" s="51"/>
      <c r="J26" s="51">
        <v>103.25</v>
      </c>
      <c r="K26" s="51"/>
      <c r="L26" s="51"/>
      <c r="M26" s="51">
        <f>F26-G26</f>
        <v>44.25</v>
      </c>
      <c r="N26" s="87"/>
      <c r="O26" s="50"/>
    </row>
    <row r="27" s="14" customFormat="1" ht="21" customHeight="1" spans="1:16">
      <c r="A27" s="66">
        <v>15</v>
      </c>
      <c r="B27" s="50" t="s">
        <v>59</v>
      </c>
      <c r="C27" s="71" t="s">
        <v>60</v>
      </c>
      <c r="D27" s="51">
        <v>220</v>
      </c>
      <c r="E27" s="72" t="s">
        <v>61</v>
      </c>
      <c r="F27" s="73">
        <v>209.68</v>
      </c>
      <c r="G27" s="51">
        <f t="shared" si="8"/>
        <v>220</v>
      </c>
      <c r="H27" s="51"/>
      <c r="I27" s="51">
        <v>220</v>
      </c>
      <c r="J27" s="51"/>
      <c r="K27" s="51"/>
      <c r="L27" s="51"/>
      <c r="M27" s="51">
        <f>F27-G27</f>
        <v>-10.32</v>
      </c>
      <c r="N27" s="87"/>
      <c r="O27" s="72"/>
      <c r="P27" s="13"/>
    </row>
    <row r="28" s="14" customFormat="1" ht="21" customHeight="1" spans="1:16">
      <c r="A28" s="48">
        <v>16</v>
      </c>
      <c r="B28" s="50" t="s">
        <v>62</v>
      </c>
      <c r="C28" s="71" t="s">
        <v>63</v>
      </c>
      <c r="D28" s="51">
        <v>170</v>
      </c>
      <c r="E28" s="72" t="s">
        <v>64</v>
      </c>
      <c r="F28" s="73">
        <v>155.02</v>
      </c>
      <c r="G28" s="51">
        <f t="shared" si="8"/>
        <v>170</v>
      </c>
      <c r="H28" s="51"/>
      <c r="I28" s="51">
        <v>170</v>
      </c>
      <c r="J28" s="51"/>
      <c r="K28" s="51"/>
      <c r="L28" s="51"/>
      <c r="M28" s="51">
        <f>F28-G28</f>
        <v>-14.98</v>
      </c>
      <c r="N28" s="89"/>
      <c r="O28" s="72"/>
      <c r="P28" s="13"/>
    </row>
    <row r="29" s="15" customFormat="1" ht="21" customHeight="1" spans="1:16">
      <c r="A29" s="66">
        <v>17</v>
      </c>
      <c r="B29" s="54" t="s">
        <v>65</v>
      </c>
      <c r="C29" s="74" t="s">
        <v>66</v>
      </c>
      <c r="D29" s="55">
        <v>4.32074222688601</v>
      </c>
      <c r="E29" s="74" t="s">
        <v>66</v>
      </c>
      <c r="F29" s="55">
        <v>4.32</v>
      </c>
      <c r="G29" s="51">
        <f t="shared" si="8"/>
        <v>10.08</v>
      </c>
      <c r="H29" s="59"/>
      <c r="I29" s="59"/>
      <c r="J29" s="59"/>
      <c r="K29" s="59"/>
      <c r="L29" s="59">
        <v>10.08</v>
      </c>
      <c r="M29" s="51">
        <f>F29-G29</f>
        <v>-5.76</v>
      </c>
      <c r="N29" s="93" t="s">
        <v>51</v>
      </c>
      <c r="O29" s="91"/>
      <c r="P29" s="94"/>
    </row>
    <row r="30" s="15" customFormat="1" ht="21" customHeight="1" spans="1:15">
      <c r="A30" s="48">
        <v>18</v>
      </c>
      <c r="B30" s="75" t="s">
        <v>67</v>
      </c>
      <c r="C30" s="74" t="s">
        <v>68</v>
      </c>
      <c r="D30" s="55">
        <v>20.7009376979016</v>
      </c>
      <c r="E30" s="74" t="s">
        <v>68</v>
      </c>
      <c r="F30" s="55">
        <v>20.7</v>
      </c>
      <c r="G30" s="51">
        <f t="shared" si="8"/>
        <v>8.2</v>
      </c>
      <c r="H30" s="59"/>
      <c r="I30" s="59"/>
      <c r="J30" s="59"/>
      <c r="K30" s="59"/>
      <c r="L30" s="59">
        <v>8.2</v>
      </c>
      <c r="M30" s="51">
        <f t="shared" ref="M30:M61" si="9">F30-G30</f>
        <v>12.5</v>
      </c>
      <c r="N30" s="95"/>
      <c r="O30" s="91"/>
    </row>
    <row r="31" s="15" customFormat="1" ht="21" customHeight="1" spans="1:15">
      <c r="A31" s="66">
        <v>19</v>
      </c>
      <c r="B31" s="75" t="s">
        <v>69</v>
      </c>
      <c r="C31" s="74" t="s">
        <v>70</v>
      </c>
      <c r="D31" s="55">
        <v>23.2732778637091</v>
      </c>
      <c r="E31" s="74" t="s">
        <v>70</v>
      </c>
      <c r="F31" s="55">
        <v>23.27</v>
      </c>
      <c r="G31" s="51">
        <f t="shared" si="8"/>
        <v>8.66</v>
      </c>
      <c r="H31" s="59"/>
      <c r="I31" s="59"/>
      <c r="J31" s="59"/>
      <c r="K31" s="59"/>
      <c r="L31" s="59">
        <v>8.66</v>
      </c>
      <c r="M31" s="51">
        <f t="shared" si="9"/>
        <v>14.61</v>
      </c>
      <c r="N31" s="95"/>
      <c r="O31" s="91"/>
    </row>
    <row r="32" s="15" customFormat="1" ht="21" customHeight="1" spans="1:15">
      <c r="A32" s="48">
        <v>20</v>
      </c>
      <c r="B32" s="54" t="s">
        <v>71</v>
      </c>
      <c r="C32" s="74" t="s">
        <v>72</v>
      </c>
      <c r="D32" s="55">
        <v>31.0756272098075</v>
      </c>
      <c r="E32" s="74" t="s">
        <v>72</v>
      </c>
      <c r="F32" s="55">
        <v>31.08</v>
      </c>
      <c r="G32" s="51">
        <f t="shared" si="8"/>
        <v>2.83</v>
      </c>
      <c r="H32" s="59"/>
      <c r="I32" s="59"/>
      <c r="J32" s="59"/>
      <c r="K32" s="59"/>
      <c r="L32" s="59">
        <v>2.83</v>
      </c>
      <c r="M32" s="51">
        <f t="shared" si="9"/>
        <v>28.25</v>
      </c>
      <c r="N32" s="95"/>
      <c r="O32" s="91"/>
    </row>
    <row r="33" s="15" customFormat="1" ht="21" customHeight="1" spans="1:15">
      <c r="A33" s="66">
        <v>21</v>
      </c>
      <c r="B33" s="75" t="s">
        <v>73</v>
      </c>
      <c r="C33" s="74" t="s">
        <v>74</v>
      </c>
      <c r="D33" s="55">
        <v>14.1933614423422</v>
      </c>
      <c r="E33" s="74" t="s">
        <v>74</v>
      </c>
      <c r="F33" s="55">
        <v>14.19</v>
      </c>
      <c r="G33" s="51">
        <f t="shared" ref="G33:G64" si="10">H33+I33+J33+K33+L33</f>
        <v>8.44</v>
      </c>
      <c r="H33" s="59"/>
      <c r="I33" s="59"/>
      <c r="J33" s="59"/>
      <c r="K33" s="59"/>
      <c r="L33" s="59">
        <v>8.44</v>
      </c>
      <c r="M33" s="51">
        <f t="shared" si="9"/>
        <v>5.75</v>
      </c>
      <c r="N33" s="95"/>
      <c r="O33" s="91"/>
    </row>
    <row r="34" s="15" customFormat="1" ht="21" customHeight="1" spans="1:15">
      <c r="A34" s="48">
        <v>22</v>
      </c>
      <c r="B34" s="75" t="s">
        <v>75</v>
      </c>
      <c r="C34" s="74" t="s">
        <v>76</v>
      </c>
      <c r="D34" s="55">
        <v>14.1739594390706</v>
      </c>
      <c r="E34" s="74" t="s">
        <v>76</v>
      </c>
      <c r="F34" s="55">
        <v>14.17</v>
      </c>
      <c r="G34" s="51">
        <f t="shared" si="10"/>
        <v>8.55</v>
      </c>
      <c r="H34" s="59"/>
      <c r="I34" s="59"/>
      <c r="J34" s="59"/>
      <c r="K34" s="59"/>
      <c r="L34" s="59">
        <v>8.55</v>
      </c>
      <c r="M34" s="51">
        <f t="shared" si="9"/>
        <v>5.62</v>
      </c>
      <c r="N34" s="95"/>
      <c r="O34" s="91"/>
    </row>
    <row r="35" s="15" customFormat="1" ht="21" customHeight="1" spans="1:15">
      <c r="A35" s="66">
        <v>23</v>
      </c>
      <c r="B35" s="54" t="s">
        <v>77</v>
      </c>
      <c r="C35" s="74" t="s">
        <v>78</v>
      </c>
      <c r="D35" s="55">
        <v>1.62845773448254</v>
      </c>
      <c r="E35" s="74" t="s">
        <v>78</v>
      </c>
      <c r="F35" s="55">
        <v>1.63</v>
      </c>
      <c r="G35" s="51">
        <f t="shared" si="10"/>
        <v>8.75</v>
      </c>
      <c r="H35" s="59"/>
      <c r="I35" s="59"/>
      <c r="J35" s="59"/>
      <c r="K35" s="59"/>
      <c r="L35" s="59">
        <v>8.75</v>
      </c>
      <c r="M35" s="51">
        <f t="shared" si="9"/>
        <v>-7.12</v>
      </c>
      <c r="N35" s="95"/>
      <c r="O35" s="91"/>
    </row>
    <row r="36" s="15" customFormat="1" ht="21" customHeight="1" spans="1:15">
      <c r="A36" s="48">
        <v>24</v>
      </c>
      <c r="B36" s="54" t="s">
        <v>79</v>
      </c>
      <c r="C36" s="74" t="s">
        <v>80</v>
      </c>
      <c r="D36" s="55">
        <v>13.4770482232041</v>
      </c>
      <c r="E36" s="74" t="s">
        <v>80</v>
      </c>
      <c r="F36" s="55">
        <v>13.48</v>
      </c>
      <c r="G36" s="51">
        <f t="shared" si="10"/>
        <v>5.11</v>
      </c>
      <c r="H36" s="59"/>
      <c r="I36" s="59"/>
      <c r="J36" s="59"/>
      <c r="K36" s="59"/>
      <c r="L36" s="59">
        <v>5.11</v>
      </c>
      <c r="M36" s="51">
        <f t="shared" si="9"/>
        <v>8.37</v>
      </c>
      <c r="N36" s="95"/>
      <c r="O36" s="91"/>
    </row>
    <row r="37" s="15" customFormat="1" ht="21" customHeight="1" spans="1:15">
      <c r="A37" s="66">
        <v>25</v>
      </c>
      <c r="B37" s="53" t="s">
        <v>81</v>
      </c>
      <c r="C37" s="74" t="s">
        <v>82</v>
      </c>
      <c r="D37" s="55">
        <v>0.781885990502852</v>
      </c>
      <c r="E37" s="74" t="s">
        <v>82</v>
      </c>
      <c r="F37" s="55">
        <v>0.78</v>
      </c>
      <c r="G37" s="51">
        <f t="shared" si="10"/>
        <v>7.35</v>
      </c>
      <c r="H37" s="59"/>
      <c r="I37" s="59"/>
      <c r="J37" s="59"/>
      <c r="K37" s="59"/>
      <c r="L37" s="59">
        <v>7.35</v>
      </c>
      <c r="M37" s="51">
        <f t="shared" si="9"/>
        <v>-6.57</v>
      </c>
      <c r="N37" s="95"/>
      <c r="O37" s="91"/>
    </row>
    <row r="38" s="15" customFormat="1" ht="21" customHeight="1" spans="1:15">
      <c r="A38" s="48">
        <v>26</v>
      </c>
      <c r="B38" s="53" t="s">
        <v>83</v>
      </c>
      <c r="C38" s="74" t="s">
        <v>84</v>
      </c>
      <c r="D38" s="55">
        <v>0.0689705802142531</v>
      </c>
      <c r="E38" s="74" t="s">
        <v>84</v>
      </c>
      <c r="F38" s="55">
        <v>0.07</v>
      </c>
      <c r="G38" s="51">
        <f t="shared" si="10"/>
        <v>1.66</v>
      </c>
      <c r="H38" s="59"/>
      <c r="I38" s="59"/>
      <c r="J38" s="59"/>
      <c r="K38" s="59"/>
      <c r="L38" s="59">
        <v>1.66</v>
      </c>
      <c r="M38" s="51">
        <f t="shared" si="9"/>
        <v>-1.59</v>
      </c>
      <c r="N38" s="95"/>
      <c r="O38" s="91"/>
    </row>
    <row r="39" s="15" customFormat="1" ht="21" customHeight="1" spans="1:15">
      <c r="A39" s="66">
        <v>27</v>
      </c>
      <c r="B39" s="53" t="s">
        <v>85</v>
      </c>
      <c r="C39" s="74" t="s">
        <v>86</v>
      </c>
      <c r="D39" s="55">
        <v>31.1806066971324</v>
      </c>
      <c r="E39" s="74" t="s">
        <v>86</v>
      </c>
      <c r="F39" s="55">
        <v>31.18</v>
      </c>
      <c r="G39" s="51">
        <f t="shared" si="10"/>
        <v>32.9</v>
      </c>
      <c r="H39" s="59"/>
      <c r="I39" s="59"/>
      <c r="J39" s="59"/>
      <c r="K39" s="59"/>
      <c r="L39" s="59">
        <v>32.9</v>
      </c>
      <c r="M39" s="51">
        <f t="shared" si="9"/>
        <v>-1.72</v>
      </c>
      <c r="N39" s="95"/>
      <c r="O39" s="91"/>
    </row>
    <row r="40" s="16" customFormat="1" ht="21" customHeight="1" spans="1:15">
      <c r="A40" s="48">
        <v>28</v>
      </c>
      <c r="B40" s="76" t="s">
        <v>87</v>
      </c>
      <c r="C40" s="77" t="s">
        <v>88</v>
      </c>
      <c r="D40" s="78">
        <v>13.8656837240907</v>
      </c>
      <c r="E40" s="77" t="s">
        <v>88</v>
      </c>
      <c r="F40" s="78">
        <v>13.87</v>
      </c>
      <c r="G40" s="51">
        <f t="shared" si="10"/>
        <v>8.96</v>
      </c>
      <c r="H40" s="59"/>
      <c r="I40" s="59"/>
      <c r="J40" s="59"/>
      <c r="K40" s="59"/>
      <c r="L40" s="59">
        <v>8.96</v>
      </c>
      <c r="M40" s="51">
        <f t="shared" si="9"/>
        <v>4.91</v>
      </c>
      <c r="N40" s="95"/>
      <c r="O40" s="72"/>
    </row>
    <row r="41" s="14" customFormat="1" ht="21" customHeight="1" spans="1:15">
      <c r="A41" s="66">
        <v>29</v>
      </c>
      <c r="B41" s="49" t="s">
        <v>89</v>
      </c>
      <c r="C41" s="77" t="s">
        <v>90</v>
      </c>
      <c r="D41" s="51">
        <v>3.01700260735995</v>
      </c>
      <c r="E41" s="77" t="s">
        <v>90</v>
      </c>
      <c r="F41" s="51">
        <v>3.02</v>
      </c>
      <c r="G41" s="51">
        <f t="shared" si="10"/>
        <v>25.55</v>
      </c>
      <c r="H41" s="59"/>
      <c r="I41" s="59"/>
      <c r="J41" s="59"/>
      <c r="K41" s="59"/>
      <c r="L41" s="59">
        <v>25.55</v>
      </c>
      <c r="M41" s="51">
        <f t="shared" si="9"/>
        <v>-22.53</v>
      </c>
      <c r="N41" s="95"/>
      <c r="O41" s="72"/>
    </row>
    <row r="42" s="15" customFormat="1" ht="21" customHeight="1" spans="1:15">
      <c r="A42" s="48">
        <v>30</v>
      </c>
      <c r="B42" s="53" t="s">
        <v>91</v>
      </c>
      <c r="C42" s="74" t="s">
        <v>92</v>
      </c>
      <c r="D42" s="55">
        <v>73.7479603001002</v>
      </c>
      <c r="E42" s="74" t="s">
        <v>92</v>
      </c>
      <c r="F42" s="55">
        <v>73.75</v>
      </c>
      <c r="G42" s="51">
        <f t="shared" si="10"/>
        <v>47.45</v>
      </c>
      <c r="H42" s="59"/>
      <c r="I42" s="59"/>
      <c r="J42" s="59"/>
      <c r="K42" s="59"/>
      <c r="L42" s="59">
        <v>47.45</v>
      </c>
      <c r="M42" s="51">
        <f t="shared" si="9"/>
        <v>26.3</v>
      </c>
      <c r="N42" s="95"/>
      <c r="O42" s="91"/>
    </row>
    <row r="43" s="15" customFormat="1" ht="21" customHeight="1" spans="1:15">
      <c r="A43" s="66">
        <v>31</v>
      </c>
      <c r="B43" s="54" t="s">
        <v>93</v>
      </c>
      <c r="C43" s="74" t="s">
        <v>94</v>
      </c>
      <c r="D43" s="55">
        <v>4.73909349254004</v>
      </c>
      <c r="E43" s="74" t="s">
        <v>94</v>
      </c>
      <c r="F43" s="55">
        <v>4.74</v>
      </c>
      <c r="G43" s="51">
        <f t="shared" si="10"/>
        <v>6.16</v>
      </c>
      <c r="H43" s="59"/>
      <c r="I43" s="59"/>
      <c r="J43" s="59"/>
      <c r="K43" s="59"/>
      <c r="L43" s="59">
        <v>6.16</v>
      </c>
      <c r="M43" s="51">
        <f t="shared" si="9"/>
        <v>-1.42</v>
      </c>
      <c r="N43" s="95"/>
      <c r="O43" s="91"/>
    </row>
    <row r="44" s="15" customFormat="1" ht="21" customHeight="1" spans="1:15">
      <c r="A44" s="48">
        <v>32</v>
      </c>
      <c r="B44" s="53" t="s">
        <v>95</v>
      </c>
      <c r="C44" s="74" t="s">
        <v>96</v>
      </c>
      <c r="D44" s="55">
        <v>11.5866910013825</v>
      </c>
      <c r="E44" s="74" t="s">
        <v>96</v>
      </c>
      <c r="F44" s="55">
        <v>11.59</v>
      </c>
      <c r="G44" s="51">
        <f t="shared" si="10"/>
        <v>2.95</v>
      </c>
      <c r="H44" s="59"/>
      <c r="I44" s="59"/>
      <c r="J44" s="59"/>
      <c r="K44" s="59"/>
      <c r="L44" s="59">
        <v>2.95</v>
      </c>
      <c r="M44" s="51">
        <f t="shared" si="9"/>
        <v>8.64</v>
      </c>
      <c r="N44" s="95"/>
      <c r="O44" s="91"/>
    </row>
    <row r="45" s="15" customFormat="1" ht="21" customHeight="1" spans="1:15">
      <c r="A45" s="66">
        <v>33</v>
      </c>
      <c r="B45" s="54" t="s">
        <v>97</v>
      </c>
      <c r="C45" s="74" t="s">
        <v>98</v>
      </c>
      <c r="D45" s="55">
        <v>2.03438713785534</v>
      </c>
      <c r="E45" s="74" t="s">
        <v>98</v>
      </c>
      <c r="F45" s="55">
        <v>2.03</v>
      </c>
      <c r="G45" s="51">
        <f t="shared" si="10"/>
        <v>1.62</v>
      </c>
      <c r="H45" s="59"/>
      <c r="I45" s="59"/>
      <c r="J45" s="59"/>
      <c r="K45" s="59"/>
      <c r="L45" s="59">
        <v>1.62</v>
      </c>
      <c r="M45" s="51">
        <f t="shared" si="9"/>
        <v>0.41</v>
      </c>
      <c r="N45" s="95"/>
      <c r="O45" s="91"/>
    </row>
    <row r="46" s="15" customFormat="1" ht="21" customHeight="1" spans="1:15">
      <c r="A46" s="48">
        <v>34</v>
      </c>
      <c r="B46" s="54" t="s">
        <v>99</v>
      </c>
      <c r="C46" s="74" t="s">
        <v>100</v>
      </c>
      <c r="D46" s="55">
        <v>15.9293123095828</v>
      </c>
      <c r="E46" s="74" t="s">
        <v>100</v>
      </c>
      <c r="F46" s="55">
        <v>15.93</v>
      </c>
      <c r="G46" s="51">
        <f t="shared" si="10"/>
        <v>3.36</v>
      </c>
      <c r="H46" s="59"/>
      <c r="I46" s="59"/>
      <c r="J46" s="59"/>
      <c r="K46" s="59"/>
      <c r="L46" s="59">
        <v>3.36</v>
      </c>
      <c r="M46" s="51">
        <f t="shared" si="9"/>
        <v>12.57</v>
      </c>
      <c r="N46" s="95"/>
      <c r="O46" s="91"/>
    </row>
    <row r="47" s="15" customFormat="1" ht="21" customHeight="1" spans="1:15">
      <c r="A47" s="66">
        <v>35</v>
      </c>
      <c r="B47" s="54" t="s">
        <v>101</v>
      </c>
      <c r="C47" s="74" t="s">
        <v>102</v>
      </c>
      <c r="D47" s="55">
        <v>12.0747431031849</v>
      </c>
      <c r="E47" s="74" t="s">
        <v>102</v>
      </c>
      <c r="F47" s="55">
        <v>12.07</v>
      </c>
      <c r="G47" s="51">
        <f t="shared" si="10"/>
        <v>5.88</v>
      </c>
      <c r="H47" s="59"/>
      <c r="I47" s="59"/>
      <c r="J47" s="59"/>
      <c r="K47" s="59"/>
      <c r="L47" s="59">
        <v>5.88</v>
      </c>
      <c r="M47" s="51">
        <f t="shared" si="9"/>
        <v>6.19</v>
      </c>
      <c r="N47" s="95"/>
      <c r="O47" s="91"/>
    </row>
    <row r="48" s="14" customFormat="1" ht="21" customHeight="1" spans="1:15">
      <c r="A48" s="48">
        <v>36</v>
      </c>
      <c r="B48" s="50" t="s">
        <v>103</v>
      </c>
      <c r="C48" s="77" t="s">
        <v>104</v>
      </c>
      <c r="D48" s="51">
        <v>2.71787638310488</v>
      </c>
      <c r="E48" s="77" t="s">
        <v>104</v>
      </c>
      <c r="F48" s="51">
        <v>2.72</v>
      </c>
      <c r="G48" s="51">
        <f t="shared" si="10"/>
        <v>80.19</v>
      </c>
      <c r="H48" s="59"/>
      <c r="I48" s="59"/>
      <c r="J48" s="59"/>
      <c r="K48" s="59"/>
      <c r="L48" s="59">
        <v>80.19</v>
      </c>
      <c r="M48" s="51">
        <f t="shared" si="9"/>
        <v>-77.47</v>
      </c>
      <c r="N48" s="95"/>
      <c r="O48" s="72"/>
    </row>
    <row r="49" s="14" customFormat="1" ht="21" customHeight="1" spans="1:15">
      <c r="A49" s="66">
        <v>37</v>
      </c>
      <c r="B49" s="79" t="s">
        <v>105</v>
      </c>
      <c r="C49" s="77" t="s">
        <v>106</v>
      </c>
      <c r="D49" s="51">
        <v>3.40420151362506</v>
      </c>
      <c r="E49" s="77" t="s">
        <v>106</v>
      </c>
      <c r="F49" s="51">
        <v>3.4</v>
      </c>
      <c r="G49" s="51">
        <f t="shared" si="10"/>
        <v>69.89</v>
      </c>
      <c r="H49" s="59"/>
      <c r="I49" s="59"/>
      <c r="J49" s="59"/>
      <c r="K49" s="59"/>
      <c r="L49" s="59">
        <v>69.89</v>
      </c>
      <c r="M49" s="51">
        <f t="shared" si="9"/>
        <v>-66.49</v>
      </c>
      <c r="N49" s="95"/>
      <c r="O49" s="72"/>
    </row>
    <row r="50" s="14" customFormat="1" ht="21" customHeight="1" spans="1:15">
      <c r="A50" s="48">
        <v>38</v>
      </c>
      <c r="B50" s="50" t="s">
        <v>107</v>
      </c>
      <c r="C50" s="77" t="s">
        <v>108</v>
      </c>
      <c r="D50" s="51">
        <v>63.6349682631887</v>
      </c>
      <c r="E50" s="77" t="s">
        <v>108</v>
      </c>
      <c r="F50" s="51">
        <v>63.63</v>
      </c>
      <c r="G50" s="51">
        <f t="shared" si="10"/>
        <v>0</v>
      </c>
      <c r="H50" s="59"/>
      <c r="I50" s="59"/>
      <c r="J50" s="59"/>
      <c r="K50" s="59"/>
      <c r="L50" s="59"/>
      <c r="M50" s="51">
        <f t="shared" si="9"/>
        <v>63.63</v>
      </c>
      <c r="N50" s="95"/>
      <c r="O50" s="72"/>
    </row>
    <row r="51" s="14" customFormat="1" ht="21" customHeight="1" spans="1:15">
      <c r="A51" s="66">
        <v>39</v>
      </c>
      <c r="B51" s="50" t="s">
        <v>109</v>
      </c>
      <c r="C51" s="77" t="s">
        <v>110</v>
      </c>
      <c r="D51" s="51">
        <v>42.0857058223099</v>
      </c>
      <c r="E51" s="77" t="s">
        <v>110</v>
      </c>
      <c r="F51" s="51">
        <v>42.09</v>
      </c>
      <c r="G51" s="51">
        <f t="shared" si="10"/>
        <v>0</v>
      </c>
      <c r="H51" s="59"/>
      <c r="I51" s="59"/>
      <c r="J51" s="59"/>
      <c r="K51" s="59"/>
      <c r="L51" s="59"/>
      <c r="M51" s="51">
        <f t="shared" si="9"/>
        <v>42.09</v>
      </c>
      <c r="N51" s="95"/>
      <c r="O51" s="72"/>
    </row>
    <row r="52" s="14" customFormat="1" ht="21" customHeight="1" spans="1:15">
      <c r="A52" s="48">
        <v>40</v>
      </c>
      <c r="B52" s="50" t="s">
        <v>111</v>
      </c>
      <c r="C52" s="77" t="s">
        <v>112</v>
      </c>
      <c r="D52" s="51">
        <v>16.1698599141173</v>
      </c>
      <c r="E52" s="77" t="s">
        <v>112</v>
      </c>
      <c r="F52" s="51">
        <v>16.17</v>
      </c>
      <c r="G52" s="51">
        <f t="shared" si="10"/>
        <v>0</v>
      </c>
      <c r="H52" s="59"/>
      <c r="I52" s="59"/>
      <c r="J52" s="59"/>
      <c r="K52" s="59"/>
      <c r="L52" s="59"/>
      <c r="M52" s="51">
        <f t="shared" si="9"/>
        <v>16.17</v>
      </c>
      <c r="N52" s="95"/>
      <c r="O52" s="72"/>
    </row>
    <row r="53" s="14" customFormat="1" ht="21" customHeight="1" spans="1:15">
      <c r="A53" s="66">
        <v>41</v>
      </c>
      <c r="B53" s="50" t="s">
        <v>113</v>
      </c>
      <c r="C53" s="77" t="s">
        <v>114</v>
      </c>
      <c r="D53" s="51">
        <v>5.75345423171199</v>
      </c>
      <c r="E53" s="77" t="s">
        <v>114</v>
      </c>
      <c r="F53" s="51">
        <v>5.75</v>
      </c>
      <c r="G53" s="51">
        <f t="shared" si="10"/>
        <v>0</v>
      </c>
      <c r="H53" s="59"/>
      <c r="I53" s="59"/>
      <c r="J53" s="59"/>
      <c r="K53" s="59"/>
      <c r="L53" s="59"/>
      <c r="M53" s="51">
        <f t="shared" si="9"/>
        <v>5.75</v>
      </c>
      <c r="N53" s="95"/>
      <c r="O53" s="72"/>
    </row>
    <row r="54" s="14" customFormat="1" ht="21" customHeight="1" spans="1:15">
      <c r="A54" s="48">
        <v>42</v>
      </c>
      <c r="B54" s="50" t="s">
        <v>115</v>
      </c>
      <c r="C54" s="77" t="s">
        <v>116</v>
      </c>
      <c r="D54" s="51">
        <v>3.84011361210338</v>
      </c>
      <c r="E54" s="77" t="s">
        <v>117</v>
      </c>
      <c r="F54" s="51">
        <v>3.84</v>
      </c>
      <c r="G54" s="51">
        <f t="shared" si="10"/>
        <v>0</v>
      </c>
      <c r="H54" s="59"/>
      <c r="I54" s="59"/>
      <c r="J54" s="59"/>
      <c r="K54" s="59"/>
      <c r="L54" s="59"/>
      <c r="M54" s="51">
        <f t="shared" si="9"/>
        <v>3.84</v>
      </c>
      <c r="N54" s="95"/>
      <c r="O54" s="72"/>
    </row>
    <row r="55" s="14" customFormat="1" ht="21" customHeight="1" spans="1:15">
      <c r="A55" s="66">
        <v>43</v>
      </c>
      <c r="B55" s="50" t="s">
        <v>118</v>
      </c>
      <c r="C55" s="77" t="s">
        <v>119</v>
      </c>
      <c r="D55" s="51">
        <v>49.534135787656</v>
      </c>
      <c r="E55" s="77" t="s">
        <v>119</v>
      </c>
      <c r="F55" s="51">
        <v>49.53</v>
      </c>
      <c r="G55" s="51">
        <f t="shared" si="10"/>
        <v>0</v>
      </c>
      <c r="H55" s="59"/>
      <c r="I55" s="59"/>
      <c r="J55" s="59"/>
      <c r="K55" s="59"/>
      <c r="L55" s="59"/>
      <c r="M55" s="51">
        <f t="shared" si="9"/>
        <v>49.53</v>
      </c>
      <c r="N55" s="95"/>
      <c r="O55" s="72"/>
    </row>
    <row r="56" s="14" customFormat="1" ht="21" customHeight="1" spans="1:15">
      <c r="A56" s="48">
        <v>44</v>
      </c>
      <c r="B56" s="50" t="s">
        <v>120</v>
      </c>
      <c r="C56" s="74" t="s">
        <v>121</v>
      </c>
      <c r="D56" s="51">
        <v>178.08</v>
      </c>
      <c r="E56" s="74" t="s">
        <v>122</v>
      </c>
      <c r="F56" s="51">
        <v>186.08</v>
      </c>
      <c r="G56" s="51">
        <f t="shared" si="10"/>
        <v>66.41</v>
      </c>
      <c r="H56" s="59"/>
      <c r="I56" s="59"/>
      <c r="J56" s="59"/>
      <c r="K56" s="59"/>
      <c r="L56" s="59">
        <v>66.41</v>
      </c>
      <c r="M56" s="51">
        <f t="shared" si="9"/>
        <v>119.67</v>
      </c>
      <c r="N56" s="95"/>
      <c r="O56" s="72"/>
    </row>
    <row r="57" s="15" customFormat="1" ht="21" customHeight="1" spans="1:15">
      <c r="A57" s="66">
        <v>45</v>
      </c>
      <c r="B57" s="54" t="s">
        <v>123</v>
      </c>
      <c r="C57" s="74" t="s">
        <v>124</v>
      </c>
      <c r="D57" s="55">
        <v>45.6929004293118</v>
      </c>
      <c r="E57" s="74" t="s">
        <v>124</v>
      </c>
      <c r="F57" s="55">
        <v>45.69</v>
      </c>
      <c r="G57" s="51">
        <f t="shared" si="10"/>
        <v>36.96</v>
      </c>
      <c r="H57" s="59"/>
      <c r="I57" s="59"/>
      <c r="J57" s="59"/>
      <c r="K57" s="59"/>
      <c r="L57" s="59">
        <v>36.96</v>
      </c>
      <c r="M57" s="51">
        <f t="shared" si="9"/>
        <v>8.73</v>
      </c>
      <c r="N57" s="95"/>
      <c r="O57" s="91"/>
    </row>
    <row r="58" s="15" customFormat="1" ht="21" customHeight="1" spans="1:15">
      <c r="A58" s="48">
        <v>46</v>
      </c>
      <c r="B58" s="54" t="s">
        <v>125</v>
      </c>
      <c r="C58" s="74" t="s">
        <v>126</v>
      </c>
      <c r="D58" s="55">
        <v>13.5061482070637</v>
      </c>
      <c r="E58" s="74" t="s">
        <v>126</v>
      </c>
      <c r="F58" s="55">
        <v>13.51</v>
      </c>
      <c r="G58" s="51">
        <f t="shared" si="10"/>
        <v>16.35</v>
      </c>
      <c r="H58" s="59"/>
      <c r="I58" s="59"/>
      <c r="J58" s="59"/>
      <c r="K58" s="59"/>
      <c r="L58" s="59">
        <v>16.35</v>
      </c>
      <c r="M58" s="51">
        <f t="shared" si="9"/>
        <v>-2.84</v>
      </c>
      <c r="N58" s="95"/>
      <c r="O58" s="91"/>
    </row>
    <row r="59" s="15" customFormat="1" ht="21" customHeight="1" spans="1:15">
      <c r="A59" s="66">
        <v>47</v>
      </c>
      <c r="B59" s="54" t="s">
        <v>127</v>
      </c>
      <c r="C59" s="74" t="s">
        <v>128</v>
      </c>
      <c r="D59" s="55">
        <v>52.8037042196248</v>
      </c>
      <c r="E59" s="74" t="s">
        <v>128</v>
      </c>
      <c r="F59" s="55">
        <v>52.8</v>
      </c>
      <c r="G59" s="51">
        <f t="shared" si="10"/>
        <v>21.88</v>
      </c>
      <c r="H59" s="59"/>
      <c r="I59" s="59"/>
      <c r="J59" s="59"/>
      <c r="K59" s="59"/>
      <c r="L59" s="59">
        <v>21.88</v>
      </c>
      <c r="M59" s="51">
        <f t="shared" si="9"/>
        <v>30.92</v>
      </c>
      <c r="N59" s="95"/>
      <c r="O59" s="91"/>
    </row>
    <row r="60" s="15" customFormat="1" ht="21" customHeight="1" spans="1:15">
      <c r="A60" s="48">
        <v>48</v>
      </c>
      <c r="B60" s="54" t="s">
        <v>129</v>
      </c>
      <c r="C60" s="74" t="s">
        <v>130</v>
      </c>
      <c r="D60" s="55">
        <v>17.1614454137532</v>
      </c>
      <c r="E60" s="74" t="s">
        <v>130</v>
      </c>
      <c r="F60" s="55">
        <v>17.16</v>
      </c>
      <c r="G60" s="51">
        <f t="shared" si="10"/>
        <v>26.25</v>
      </c>
      <c r="H60" s="59"/>
      <c r="I60" s="59"/>
      <c r="J60" s="59"/>
      <c r="K60" s="59"/>
      <c r="L60" s="59">
        <v>26.25</v>
      </c>
      <c r="M60" s="51">
        <f t="shared" si="9"/>
        <v>-9.09</v>
      </c>
      <c r="N60" s="95"/>
      <c r="O60" s="91"/>
    </row>
    <row r="61" s="15" customFormat="1" ht="21" customHeight="1" spans="1:15">
      <c r="A61" s="66">
        <v>49</v>
      </c>
      <c r="B61" s="54" t="s">
        <v>131</v>
      </c>
      <c r="C61" s="74" t="s">
        <v>132</v>
      </c>
      <c r="D61" s="55">
        <v>0.639769422425791</v>
      </c>
      <c r="E61" s="74" t="s">
        <v>132</v>
      </c>
      <c r="F61" s="55">
        <v>0.64</v>
      </c>
      <c r="G61" s="51">
        <f t="shared" si="10"/>
        <v>8.06</v>
      </c>
      <c r="H61" s="59"/>
      <c r="I61" s="59"/>
      <c r="J61" s="59"/>
      <c r="K61" s="59"/>
      <c r="L61" s="59">
        <v>8.06</v>
      </c>
      <c r="M61" s="51">
        <f t="shared" si="9"/>
        <v>-7.42</v>
      </c>
      <c r="N61" s="95"/>
      <c r="O61" s="91"/>
    </row>
    <row r="62" s="15" customFormat="1" ht="21" customHeight="1" spans="1:15">
      <c r="A62" s="48">
        <v>50</v>
      </c>
      <c r="B62" s="54" t="s">
        <v>133</v>
      </c>
      <c r="C62" s="74" t="s">
        <v>134</v>
      </c>
      <c r="D62" s="55">
        <v>1.1630663682478</v>
      </c>
      <c r="E62" s="74" t="s">
        <v>134</v>
      </c>
      <c r="F62" s="55">
        <v>1.16</v>
      </c>
      <c r="G62" s="51">
        <f t="shared" si="10"/>
        <v>27.66</v>
      </c>
      <c r="H62" s="59"/>
      <c r="I62" s="59"/>
      <c r="J62" s="59"/>
      <c r="K62" s="59"/>
      <c r="L62" s="59">
        <v>27.66</v>
      </c>
      <c r="M62" s="51">
        <f t="shared" ref="M62:M93" si="11">F62-G62</f>
        <v>-26.5</v>
      </c>
      <c r="N62" s="95"/>
      <c r="O62" s="91"/>
    </row>
    <row r="63" s="15" customFormat="1" ht="21" customHeight="1" spans="1:15">
      <c r="A63" s="66">
        <v>51</v>
      </c>
      <c r="B63" s="54" t="s">
        <v>135</v>
      </c>
      <c r="C63" s="74" t="s">
        <v>136</v>
      </c>
      <c r="D63" s="55">
        <v>175.927766282817</v>
      </c>
      <c r="E63" s="74" t="s">
        <v>136</v>
      </c>
      <c r="F63" s="55">
        <v>175.93</v>
      </c>
      <c r="G63" s="51">
        <f t="shared" si="10"/>
        <v>214.47</v>
      </c>
      <c r="H63" s="59"/>
      <c r="I63" s="59"/>
      <c r="J63" s="59"/>
      <c r="K63" s="59"/>
      <c r="L63" s="59">
        <v>214.47</v>
      </c>
      <c r="M63" s="51">
        <f t="shared" si="11"/>
        <v>-38.54</v>
      </c>
      <c r="N63" s="95"/>
      <c r="O63" s="91"/>
    </row>
    <row r="64" s="14" customFormat="1" ht="21" customHeight="1" spans="1:15">
      <c r="A64" s="48">
        <v>52</v>
      </c>
      <c r="B64" s="50" t="s">
        <v>137</v>
      </c>
      <c r="C64" s="74" t="s">
        <v>138</v>
      </c>
      <c r="D64" s="51">
        <v>37.67</v>
      </c>
      <c r="E64" s="74" t="s">
        <v>138</v>
      </c>
      <c r="F64" s="51">
        <v>80.7</v>
      </c>
      <c r="G64" s="51">
        <f t="shared" si="10"/>
        <v>44.82</v>
      </c>
      <c r="H64" s="59"/>
      <c r="I64" s="59"/>
      <c r="J64" s="59"/>
      <c r="K64" s="59"/>
      <c r="L64" s="59">
        <v>44.82</v>
      </c>
      <c r="M64" s="51">
        <f t="shared" si="11"/>
        <v>35.88</v>
      </c>
      <c r="N64" s="95"/>
      <c r="O64" s="72"/>
    </row>
    <row r="65" s="14" customFormat="1" ht="21" customHeight="1" spans="1:15">
      <c r="A65" s="66">
        <v>53</v>
      </c>
      <c r="B65" s="50" t="s">
        <v>139</v>
      </c>
      <c r="C65" s="74" t="s">
        <v>140</v>
      </c>
      <c r="D65" s="51">
        <v>25.12</v>
      </c>
      <c r="E65" s="74" t="s">
        <v>140</v>
      </c>
      <c r="F65" s="51">
        <v>25.12</v>
      </c>
      <c r="G65" s="51">
        <f t="shared" ref="G65:G96" si="12">H65+I65+J65+K65+L65</f>
        <v>22.02</v>
      </c>
      <c r="H65" s="59"/>
      <c r="I65" s="59"/>
      <c r="J65" s="59"/>
      <c r="K65" s="59"/>
      <c r="L65" s="59">
        <v>22.02</v>
      </c>
      <c r="M65" s="51">
        <f t="shared" si="11"/>
        <v>3.1</v>
      </c>
      <c r="N65" s="95"/>
      <c r="O65" s="72"/>
    </row>
    <row r="66" s="15" customFormat="1" ht="21" customHeight="1" spans="1:15">
      <c r="A66" s="48">
        <v>54</v>
      </c>
      <c r="B66" s="54" t="s">
        <v>141</v>
      </c>
      <c r="C66" s="74" t="s">
        <v>142</v>
      </c>
      <c r="D66" s="55">
        <v>2.90597488764071</v>
      </c>
      <c r="E66" s="74" t="s">
        <v>142</v>
      </c>
      <c r="F66" s="55">
        <v>2.91</v>
      </c>
      <c r="G66" s="51">
        <f t="shared" si="12"/>
        <v>11.97</v>
      </c>
      <c r="H66" s="59"/>
      <c r="I66" s="59"/>
      <c r="J66" s="59"/>
      <c r="K66" s="59"/>
      <c r="L66" s="59">
        <v>11.97</v>
      </c>
      <c r="M66" s="51">
        <f t="shared" si="11"/>
        <v>-9.06</v>
      </c>
      <c r="N66" s="95"/>
      <c r="O66" s="91"/>
    </row>
    <row r="67" s="14" customFormat="1" ht="21" customHeight="1" spans="1:15">
      <c r="A67" s="66">
        <v>55</v>
      </c>
      <c r="B67" s="50" t="s">
        <v>143</v>
      </c>
      <c r="C67" s="77" t="s">
        <v>144</v>
      </c>
      <c r="D67" s="51">
        <v>3.37912786980744</v>
      </c>
      <c r="E67" s="77" t="s">
        <v>144</v>
      </c>
      <c r="F67" s="51">
        <v>3.38</v>
      </c>
      <c r="G67" s="51">
        <f t="shared" si="12"/>
        <v>0</v>
      </c>
      <c r="H67" s="59"/>
      <c r="I67" s="59"/>
      <c r="J67" s="59"/>
      <c r="K67" s="59"/>
      <c r="L67" s="59"/>
      <c r="M67" s="51">
        <f t="shared" si="11"/>
        <v>3.38</v>
      </c>
      <c r="N67" s="95"/>
      <c r="O67" s="72"/>
    </row>
    <row r="68" s="15" customFormat="1" ht="21" customHeight="1" spans="1:15">
      <c r="A68" s="48">
        <v>56</v>
      </c>
      <c r="B68" s="54" t="s">
        <v>145</v>
      </c>
      <c r="C68" s="74" t="s">
        <v>146</v>
      </c>
      <c r="D68" s="55">
        <v>29.2510078048293</v>
      </c>
      <c r="E68" s="74" t="s">
        <v>146</v>
      </c>
      <c r="F68" s="55">
        <v>29.25</v>
      </c>
      <c r="G68" s="51">
        <f t="shared" si="12"/>
        <v>36.36</v>
      </c>
      <c r="H68" s="59"/>
      <c r="I68" s="59"/>
      <c r="J68" s="59"/>
      <c r="K68" s="59"/>
      <c r="L68" s="59">
        <v>36.36</v>
      </c>
      <c r="M68" s="51">
        <f t="shared" si="11"/>
        <v>-7.11</v>
      </c>
      <c r="N68" s="95"/>
      <c r="O68" s="91"/>
    </row>
    <row r="69" s="15" customFormat="1" ht="21" customHeight="1" spans="1:15">
      <c r="A69" s="66">
        <v>57</v>
      </c>
      <c r="B69" s="54" t="s">
        <v>147</v>
      </c>
      <c r="C69" s="74" t="s">
        <v>148</v>
      </c>
      <c r="D69" s="55">
        <v>58.0335846413267</v>
      </c>
      <c r="E69" s="74" t="s">
        <v>148</v>
      </c>
      <c r="F69" s="55">
        <v>58.03</v>
      </c>
      <c r="G69" s="51">
        <f t="shared" si="12"/>
        <v>69.66</v>
      </c>
      <c r="H69" s="59"/>
      <c r="I69" s="59"/>
      <c r="J69" s="59"/>
      <c r="K69" s="59"/>
      <c r="L69" s="59">
        <v>69.66</v>
      </c>
      <c r="M69" s="51">
        <f t="shared" si="11"/>
        <v>-11.63</v>
      </c>
      <c r="N69" s="95"/>
      <c r="O69" s="91"/>
    </row>
    <row r="70" s="15" customFormat="1" ht="21" customHeight="1" spans="1:15">
      <c r="A70" s="48">
        <v>58</v>
      </c>
      <c r="B70" s="54" t="s">
        <v>149</v>
      </c>
      <c r="C70" s="74" t="s">
        <v>150</v>
      </c>
      <c r="D70" s="55">
        <v>7.66958349344407</v>
      </c>
      <c r="E70" s="74" t="s">
        <v>150</v>
      </c>
      <c r="F70" s="55">
        <v>7.67</v>
      </c>
      <c r="G70" s="51">
        <f t="shared" si="12"/>
        <v>2.74</v>
      </c>
      <c r="H70" s="59"/>
      <c r="I70" s="59"/>
      <c r="J70" s="59"/>
      <c r="K70" s="59"/>
      <c r="L70" s="59">
        <v>2.74</v>
      </c>
      <c r="M70" s="51">
        <f t="shared" si="11"/>
        <v>4.93</v>
      </c>
      <c r="N70" s="95"/>
      <c r="O70" s="91"/>
    </row>
    <row r="71" s="15" customFormat="1" ht="21" customHeight="1" spans="1:15">
      <c r="A71" s="66">
        <v>59</v>
      </c>
      <c r="B71" s="54" t="s">
        <v>151</v>
      </c>
      <c r="C71" s="74" t="s">
        <v>152</v>
      </c>
      <c r="D71" s="55">
        <v>43.5953817446704</v>
      </c>
      <c r="E71" s="74" t="s">
        <v>152</v>
      </c>
      <c r="F71" s="55">
        <v>43.6</v>
      </c>
      <c r="G71" s="51">
        <f t="shared" si="12"/>
        <v>0.86</v>
      </c>
      <c r="H71" s="59"/>
      <c r="I71" s="59"/>
      <c r="J71" s="59"/>
      <c r="K71" s="59"/>
      <c r="L71" s="59">
        <v>0.86</v>
      </c>
      <c r="M71" s="51">
        <f t="shared" si="11"/>
        <v>42.74</v>
      </c>
      <c r="N71" s="95"/>
      <c r="O71" s="91"/>
    </row>
    <row r="72" s="15" customFormat="1" ht="21" customHeight="1" spans="1:15">
      <c r="A72" s="48">
        <v>60</v>
      </c>
      <c r="B72" s="54" t="s">
        <v>153</v>
      </c>
      <c r="C72" s="74" t="s">
        <v>154</v>
      </c>
      <c r="D72" s="55">
        <v>46.9961136358769</v>
      </c>
      <c r="E72" s="74" t="s">
        <v>154</v>
      </c>
      <c r="F72" s="55">
        <v>47</v>
      </c>
      <c r="G72" s="51">
        <f t="shared" si="12"/>
        <v>28.1</v>
      </c>
      <c r="H72" s="59"/>
      <c r="I72" s="59"/>
      <c r="J72" s="59"/>
      <c r="K72" s="59"/>
      <c r="L72" s="59">
        <v>28.1</v>
      </c>
      <c r="M72" s="51">
        <f t="shared" si="11"/>
        <v>18.9</v>
      </c>
      <c r="N72" s="95"/>
      <c r="O72" s="91"/>
    </row>
    <row r="73" s="15" customFormat="1" ht="21" customHeight="1" spans="1:15">
      <c r="A73" s="66">
        <v>61</v>
      </c>
      <c r="B73" s="54" t="s">
        <v>155</v>
      </c>
      <c r="C73" s="74" t="s">
        <v>156</v>
      </c>
      <c r="D73" s="55">
        <v>23.5808777834441</v>
      </c>
      <c r="E73" s="74" t="s">
        <v>156</v>
      </c>
      <c r="F73" s="55">
        <v>23.58</v>
      </c>
      <c r="G73" s="51">
        <f t="shared" si="12"/>
        <v>19.5</v>
      </c>
      <c r="H73" s="59"/>
      <c r="I73" s="59"/>
      <c r="J73" s="59"/>
      <c r="K73" s="59"/>
      <c r="L73" s="59">
        <v>19.5</v>
      </c>
      <c r="M73" s="51">
        <f t="shared" si="11"/>
        <v>4.08</v>
      </c>
      <c r="N73" s="95"/>
      <c r="O73" s="91"/>
    </row>
    <row r="74" s="15" customFormat="1" ht="21" customHeight="1" spans="1:15">
      <c r="A74" s="48">
        <v>62</v>
      </c>
      <c r="B74" s="54" t="s">
        <v>157</v>
      </c>
      <c r="C74" s="74" t="s">
        <v>158</v>
      </c>
      <c r="D74" s="55">
        <v>22.8173178065526</v>
      </c>
      <c r="E74" s="74" t="s">
        <v>158</v>
      </c>
      <c r="F74" s="55">
        <v>22.82</v>
      </c>
      <c r="G74" s="51">
        <f t="shared" si="12"/>
        <v>4.5</v>
      </c>
      <c r="H74" s="59"/>
      <c r="I74" s="59"/>
      <c r="J74" s="59"/>
      <c r="K74" s="59"/>
      <c r="L74" s="59">
        <v>4.5</v>
      </c>
      <c r="M74" s="51">
        <f t="shared" si="11"/>
        <v>18.32</v>
      </c>
      <c r="N74" s="95"/>
      <c r="O74" s="91"/>
    </row>
    <row r="75" s="15" customFormat="1" ht="21" customHeight="1" spans="1:15">
      <c r="A75" s="66">
        <v>63</v>
      </c>
      <c r="B75" s="54" t="s">
        <v>159</v>
      </c>
      <c r="C75" s="74" t="s">
        <v>160</v>
      </c>
      <c r="D75" s="55">
        <v>0.150259250091499</v>
      </c>
      <c r="E75" s="74" t="s">
        <v>160</v>
      </c>
      <c r="F75" s="55">
        <v>0.15</v>
      </c>
      <c r="G75" s="51">
        <f t="shared" si="12"/>
        <v>3.2</v>
      </c>
      <c r="H75" s="59"/>
      <c r="I75" s="59"/>
      <c r="J75" s="59"/>
      <c r="K75" s="59"/>
      <c r="L75" s="59">
        <v>3.2</v>
      </c>
      <c r="M75" s="51">
        <f t="shared" si="11"/>
        <v>-3.05</v>
      </c>
      <c r="N75" s="95"/>
      <c r="O75" s="91"/>
    </row>
    <row r="76" s="15" customFormat="1" ht="21" customHeight="1" spans="1:15">
      <c r="A76" s="48">
        <v>64</v>
      </c>
      <c r="B76" s="54" t="s">
        <v>161</v>
      </c>
      <c r="C76" s="74" t="s">
        <v>162</v>
      </c>
      <c r="D76" s="55">
        <v>11.9224376749627</v>
      </c>
      <c r="E76" s="74" t="s">
        <v>162</v>
      </c>
      <c r="F76" s="55">
        <v>11.92</v>
      </c>
      <c r="G76" s="51">
        <f t="shared" si="12"/>
        <v>6.18</v>
      </c>
      <c r="H76" s="59"/>
      <c r="I76" s="59"/>
      <c r="J76" s="59"/>
      <c r="K76" s="59"/>
      <c r="L76" s="59">
        <v>6.18</v>
      </c>
      <c r="M76" s="51">
        <f t="shared" si="11"/>
        <v>5.74</v>
      </c>
      <c r="N76" s="95"/>
      <c r="O76" s="91"/>
    </row>
    <row r="77" s="15" customFormat="1" ht="21" customHeight="1" spans="1:15">
      <c r="A77" s="66">
        <v>65</v>
      </c>
      <c r="B77" s="54" t="s">
        <v>163</v>
      </c>
      <c r="C77" s="74" t="s">
        <v>164</v>
      </c>
      <c r="D77" s="55">
        <v>41.1707324541778</v>
      </c>
      <c r="E77" s="74" t="s">
        <v>164</v>
      </c>
      <c r="F77" s="55">
        <v>41.17</v>
      </c>
      <c r="G77" s="51">
        <f t="shared" si="12"/>
        <v>26.73</v>
      </c>
      <c r="H77" s="59"/>
      <c r="I77" s="59"/>
      <c r="J77" s="59"/>
      <c r="K77" s="59"/>
      <c r="L77" s="59">
        <v>26.73</v>
      </c>
      <c r="M77" s="51">
        <f t="shared" si="11"/>
        <v>14.44</v>
      </c>
      <c r="N77" s="95"/>
      <c r="O77" s="91"/>
    </row>
    <row r="78" s="14" customFormat="1" ht="21" customHeight="1" spans="1:15">
      <c r="A78" s="48">
        <v>66</v>
      </c>
      <c r="B78" s="50" t="s">
        <v>165</v>
      </c>
      <c r="C78" s="77" t="s">
        <v>166</v>
      </c>
      <c r="D78" s="51">
        <v>3.16740396838055</v>
      </c>
      <c r="E78" s="77" t="s">
        <v>166</v>
      </c>
      <c r="F78" s="51">
        <v>3.17</v>
      </c>
      <c r="G78" s="51">
        <f t="shared" si="12"/>
        <v>0</v>
      </c>
      <c r="H78" s="59"/>
      <c r="I78" s="59"/>
      <c r="J78" s="59"/>
      <c r="K78" s="59"/>
      <c r="L78" s="59"/>
      <c r="M78" s="51">
        <f t="shared" si="11"/>
        <v>3.17</v>
      </c>
      <c r="N78" s="95"/>
      <c r="O78" s="72"/>
    </row>
    <row r="79" s="14" customFormat="1" ht="21" customHeight="1" spans="1:15">
      <c r="A79" s="66">
        <v>67</v>
      </c>
      <c r="B79" s="50" t="s">
        <v>167</v>
      </c>
      <c r="C79" s="77" t="s">
        <v>168</v>
      </c>
      <c r="D79" s="51">
        <v>8.12166579227253</v>
      </c>
      <c r="E79" s="77" t="s">
        <v>168</v>
      </c>
      <c r="F79" s="51">
        <v>8.12</v>
      </c>
      <c r="G79" s="51">
        <f t="shared" si="12"/>
        <v>0</v>
      </c>
      <c r="H79" s="59"/>
      <c r="I79" s="59"/>
      <c r="J79" s="59"/>
      <c r="K79" s="59"/>
      <c r="L79" s="59"/>
      <c r="M79" s="51">
        <f t="shared" si="11"/>
        <v>8.12</v>
      </c>
      <c r="N79" s="95"/>
      <c r="O79" s="72"/>
    </row>
    <row r="80" s="14" customFormat="1" ht="21" customHeight="1" spans="1:15">
      <c r="A80" s="48">
        <v>68</v>
      </c>
      <c r="B80" s="50" t="s">
        <v>169</v>
      </c>
      <c r="C80" s="77" t="s">
        <v>170</v>
      </c>
      <c r="D80" s="51">
        <v>65.4626710192709</v>
      </c>
      <c r="E80" s="77" t="s">
        <v>170</v>
      </c>
      <c r="F80" s="51">
        <v>65.46</v>
      </c>
      <c r="G80" s="51">
        <f t="shared" si="12"/>
        <v>0</v>
      </c>
      <c r="H80" s="59"/>
      <c r="I80" s="59"/>
      <c r="J80" s="59"/>
      <c r="K80" s="59"/>
      <c r="L80" s="59"/>
      <c r="M80" s="51">
        <f t="shared" si="11"/>
        <v>65.46</v>
      </c>
      <c r="N80" s="95"/>
      <c r="O80" s="72"/>
    </row>
    <row r="81" s="15" customFormat="1" ht="21" customHeight="1" spans="1:15">
      <c r="A81" s="66">
        <v>69</v>
      </c>
      <c r="B81" s="54" t="s">
        <v>171</v>
      </c>
      <c r="C81" s="74" t="s">
        <v>172</v>
      </c>
      <c r="D81" s="55">
        <v>9.53240247422205</v>
      </c>
      <c r="E81" s="74" t="s">
        <v>172</v>
      </c>
      <c r="F81" s="55">
        <v>9.53</v>
      </c>
      <c r="G81" s="51">
        <f t="shared" si="12"/>
        <v>2.4</v>
      </c>
      <c r="H81" s="59"/>
      <c r="I81" s="59"/>
      <c r="J81" s="59"/>
      <c r="K81" s="59"/>
      <c r="L81" s="59">
        <v>2.4</v>
      </c>
      <c r="M81" s="51">
        <f t="shared" si="11"/>
        <v>7.13</v>
      </c>
      <c r="N81" s="95"/>
      <c r="O81" s="91"/>
    </row>
    <row r="82" s="15" customFormat="1" ht="21" customHeight="1" spans="1:15">
      <c r="A82" s="48">
        <v>70</v>
      </c>
      <c r="B82" s="54" t="s">
        <v>173</v>
      </c>
      <c r="C82" s="74" t="s">
        <v>174</v>
      </c>
      <c r="D82" s="55">
        <v>54.2682885878984</v>
      </c>
      <c r="E82" s="74" t="s">
        <v>174</v>
      </c>
      <c r="F82" s="55">
        <v>54.27</v>
      </c>
      <c r="G82" s="51">
        <f t="shared" si="12"/>
        <v>7.41</v>
      </c>
      <c r="H82" s="59"/>
      <c r="I82" s="59"/>
      <c r="J82" s="59"/>
      <c r="K82" s="59"/>
      <c r="L82" s="59">
        <v>7.41</v>
      </c>
      <c r="M82" s="51">
        <f t="shared" si="11"/>
        <v>46.86</v>
      </c>
      <c r="N82" s="95"/>
      <c r="O82" s="91"/>
    </row>
    <row r="83" s="15" customFormat="1" ht="21" customHeight="1" spans="1:15">
      <c r="A83" s="66">
        <v>71</v>
      </c>
      <c r="B83" s="54" t="s">
        <v>175</v>
      </c>
      <c r="C83" s="74" t="s">
        <v>176</v>
      </c>
      <c r="D83" s="55">
        <v>7.61402351895854</v>
      </c>
      <c r="E83" s="74" t="s">
        <v>176</v>
      </c>
      <c r="F83" s="55">
        <v>7.61</v>
      </c>
      <c r="G83" s="51">
        <f t="shared" si="12"/>
        <v>15.29</v>
      </c>
      <c r="H83" s="59"/>
      <c r="I83" s="59"/>
      <c r="J83" s="59"/>
      <c r="K83" s="59"/>
      <c r="L83" s="59">
        <v>15.29</v>
      </c>
      <c r="M83" s="51">
        <f t="shared" si="11"/>
        <v>-7.68</v>
      </c>
      <c r="N83" s="95"/>
      <c r="O83" s="91"/>
    </row>
    <row r="84" s="15" customFormat="1" ht="21" customHeight="1" spans="1:15">
      <c r="A84" s="48">
        <v>72</v>
      </c>
      <c r="B84" s="54" t="s">
        <v>177</v>
      </c>
      <c r="C84" s="74" t="s">
        <v>178</v>
      </c>
      <c r="D84" s="55">
        <v>18.7558132139072</v>
      </c>
      <c r="E84" s="74" t="s">
        <v>178</v>
      </c>
      <c r="F84" s="55">
        <v>18.76</v>
      </c>
      <c r="G84" s="51">
        <f t="shared" si="12"/>
        <v>11.66</v>
      </c>
      <c r="H84" s="59"/>
      <c r="I84" s="59"/>
      <c r="J84" s="59"/>
      <c r="K84" s="59"/>
      <c r="L84" s="59">
        <v>11.66</v>
      </c>
      <c r="M84" s="51">
        <f t="shared" si="11"/>
        <v>7.1</v>
      </c>
      <c r="N84" s="95"/>
      <c r="O84" s="91"/>
    </row>
    <row r="85" s="15" customFormat="1" ht="21" customHeight="1" spans="1:15">
      <c r="A85" s="66">
        <v>73</v>
      </c>
      <c r="B85" s="54" t="s">
        <v>179</v>
      </c>
      <c r="C85" s="74" t="s">
        <v>180</v>
      </c>
      <c r="D85" s="55">
        <v>4.89747227192638</v>
      </c>
      <c r="E85" s="74" t="s">
        <v>180</v>
      </c>
      <c r="F85" s="55">
        <v>4.9</v>
      </c>
      <c r="G85" s="51">
        <f t="shared" si="12"/>
        <v>6.04</v>
      </c>
      <c r="H85" s="59"/>
      <c r="I85" s="59"/>
      <c r="J85" s="59"/>
      <c r="K85" s="59"/>
      <c r="L85" s="59">
        <v>6.04</v>
      </c>
      <c r="M85" s="51">
        <f t="shared" si="11"/>
        <v>-1.14</v>
      </c>
      <c r="N85" s="95"/>
      <c r="O85" s="91"/>
    </row>
    <row r="86" s="15" customFormat="1" ht="21" customHeight="1" spans="1:15">
      <c r="A86" s="48">
        <v>74</v>
      </c>
      <c r="B86" s="54" t="s">
        <v>181</v>
      </c>
      <c r="C86" s="74" t="s">
        <v>182</v>
      </c>
      <c r="D86" s="55">
        <v>26.1823008878321</v>
      </c>
      <c r="E86" s="74" t="s">
        <v>182</v>
      </c>
      <c r="F86" s="55">
        <v>26.18</v>
      </c>
      <c r="G86" s="51">
        <f t="shared" si="12"/>
        <v>8.51</v>
      </c>
      <c r="H86" s="59"/>
      <c r="I86" s="59"/>
      <c r="J86" s="59"/>
      <c r="K86" s="59"/>
      <c r="L86" s="59">
        <v>8.51</v>
      </c>
      <c r="M86" s="51">
        <f t="shared" si="11"/>
        <v>17.67</v>
      </c>
      <c r="N86" s="95"/>
      <c r="O86" s="91"/>
    </row>
    <row r="87" s="15" customFormat="1" ht="21" customHeight="1" spans="1:15">
      <c r="A87" s="66">
        <v>75</v>
      </c>
      <c r="B87" s="54" t="s">
        <v>183</v>
      </c>
      <c r="C87" s="74" t="s">
        <v>184</v>
      </c>
      <c r="D87" s="55">
        <v>38.8734812165505</v>
      </c>
      <c r="E87" s="74" t="s">
        <v>184</v>
      </c>
      <c r="F87" s="55">
        <v>38.87</v>
      </c>
      <c r="G87" s="51">
        <f t="shared" si="12"/>
        <v>33.27</v>
      </c>
      <c r="H87" s="59"/>
      <c r="I87" s="59"/>
      <c r="J87" s="59"/>
      <c r="K87" s="59"/>
      <c r="L87" s="59">
        <v>33.27</v>
      </c>
      <c r="M87" s="51">
        <f t="shared" si="11"/>
        <v>5.59999999999999</v>
      </c>
      <c r="N87" s="95"/>
      <c r="O87" s="91"/>
    </row>
    <row r="88" s="15" customFormat="1" ht="21" customHeight="1" spans="1:15">
      <c r="A88" s="48">
        <v>76</v>
      </c>
      <c r="B88" s="54" t="s">
        <v>185</v>
      </c>
      <c r="C88" s="74" t="s">
        <v>186</v>
      </c>
      <c r="D88" s="55">
        <v>100.04884538074</v>
      </c>
      <c r="E88" s="74" t="s">
        <v>186</v>
      </c>
      <c r="F88" s="55">
        <v>100.05</v>
      </c>
      <c r="G88" s="51">
        <f t="shared" si="12"/>
        <v>167.01</v>
      </c>
      <c r="H88" s="59"/>
      <c r="I88" s="59"/>
      <c r="J88" s="59"/>
      <c r="K88" s="59"/>
      <c r="L88" s="59">
        <v>167.01</v>
      </c>
      <c r="M88" s="51">
        <f t="shared" si="11"/>
        <v>-66.96</v>
      </c>
      <c r="N88" s="95"/>
      <c r="O88" s="91"/>
    </row>
    <row r="89" s="15" customFormat="1" ht="21" customHeight="1" spans="1:15">
      <c r="A89" s="66">
        <v>77</v>
      </c>
      <c r="B89" s="54" t="s">
        <v>187</v>
      </c>
      <c r="C89" s="74" t="s">
        <v>188</v>
      </c>
      <c r="D89" s="55">
        <v>30.7327276562837</v>
      </c>
      <c r="E89" s="74" t="s">
        <v>188</v>
      </c>
      <c r="F89" s="55">
        <v>30.73</v>
      </c>
      <c r="G89" s="51">
        <f t="shared" si="12"/>
        <v>56.35</v>
      </c>
      <c r="H89" s="59"/>
      <c r="I89" s="59"/>
      <c r="J89" s="59"/>
      <c r="K89" s="59"/>
      <c r="L89" s="59">
        <v>56.35</v>
      </c>
      <c r="M89" s="51">
        <f t="shared" si="11"/>
        <v>-25.62</v>
      </c>
      <c r="N89" s="95"/>
      <c r="O89" s="91"/>
    </row>
    <row r="90" s="15" customFormat="1" ht="21" customHeight="1" spans="1:15">
      <c r="A90" s="48">
        <v>78</v>
      </c>
      <c r="B90" s="54" t="s">
        <v>189</v>
      </c>
      <c r="C90" s="74" t="s">
        <v>190</v>
      </c>
      <c r="D90" s="55">
        <v>47.8081421554162</v>
      </c>
      <c r="E90" s="74" t="s">
        <v>190</v>
      </c>
      <c r="F90" s="55">
        <v>47.81</v>
      </c>
      <c r="G90" s="51">
        <f t="shared" si="12"/>
        <v>7.35</v>
      </c>
      <c r="H90" s="59"/>
      <c r="I90" s="59"/>
      <c r="J90" s="59"/>
      <c r="K90" s="59"/>
      <c r="L90" s="59">
        <v>7.35</v>
      </c>
      <c r="M90" s="51">
        <f t="shared" si="11"/>
        <v>40.46</v>
      </c>
      <c r="N90" s="95"/>
      <c r="O90" s="91"/>
    </row>
    <row r="91" s="14" customFormat="1" ht="21" customHeight="1" spans="1:15">
      <c r="A91" s="66">
        <v>79</v>
      </c>
      <c r="B91" s="50" t="s">
        <v>191</v>
      </c>
      <c r="C91" s="77" t="s">
        <v>192</v>
      </c>
      <c r="D91" s="51">
        <v>16.5895826298973</v>
      </c>
      <c r="E91" s="77" t="s">
        <v>193</v>
      </c>
      <c r="F91" s="51">
        <v>16.59</v>
      </c>
      <c r="G91" s="51">
        <f t="shared" si="12"/>
        <v>22.51</v>
      </c>
      <c r="H91" s="59"/>
      <c r="I91" s="59"/>
      <c r="J91" s="59"/>
      <c r="K91" s="59"/>
      <c r="L91" s="59">
        <v>22.51</v>
      </c>
      <c r="M91" s="51">
        <f t="shared" si="11"/>
        <v>-5.92</v>
      </c>
      <c r="N91" s="95"/>
      <c r="O91" s="72"/>
    </row>
    <row r="92" s="15" customFormat="1" ht="21" customHeight="1" spans="1:15">
      <c r="A92" s="48">
        <v>80</v>
      </c>
      <c r="B92" s="54" t="s">
        <v>194</v>
      </c>
      <c r="C92" s="74" t="s">
        <v>195</v>
      </c>
      <c r="D92" s="55">
        <v>34.0199434358768</v>
      </c>
      <c r="E92" s="74" t="s">
        <v>195</v>
      </c>
      <c r="F92" s="55">
        <v>34.02</v>
      </c>
      <c r="G92" s="51">
        <f t="shared" si="12"/>
        <v>72.8</v>
      </c>
      <c r="H92" s="59"/>
      <c r="I92" s="59"/>
      <c r="J92" s="59"/>
      <c r="K92" s="59"/>
      <c r="L92" s="59">
        <v>72.8</v>
      </c>
      <c r="M92" s="51">
        <f t="shared" si="11"/>
        <v>-38.78</v>
      </c>
      <c r="N92" s="95"/>
      <c r="O92" s="91"/>
    </row>
    <row r="93" s="15" customFormat="1" ht="21" customHeight="1" spans="1:15">
      <c r="A93" s="66">
        <v>81</v>
      </c>
      <c r="B93" s="54" t="s">
        <v>196</v>
      </c>
      <c r="C93" s="74" t="s">
        <v>197</v>
      </c>
      <c r="D93" s="55">
        <v>197.423403153956</v>
      </c>
      <c r="E93" s="74" t="s">
        <v>197</v>
      </c>
      <c r="F93" s="55">
        <v>197.42</v>
      </c>
      <c r="G93" s="51">
        <f t="shared" si="12"/>
        <v>239.73</v>
      </c>
      <c r="H93" s="59"/>
      <c r="I93" s="59"/>
      <c r="J93" s="59"/>
      <c r="K93" s="59"/>
      <c r="L93" s="59">
        <v>239.73</v>
      </c>
      <c r="M93" s="51">
        <f t="shared" si="11"/>
        <v>-42.31</v>
      </c>
      <c r="N93" s="95"/>
      <c r="O93" s="91"/>
    </row>
    <row r="94" s="15" customFormat="1" ht="21" customHeight="1" spans="1:15">
      <c r="A94" s="48">
        <v>82</v>
      </c>
      <c r="B94" s="54" t="s">
        <v>198</v>
      </c>
      <c r="C94" s="74" t="s">
        <v>199</v>
      </c>
      <c r="D94" s="55">
        <v>36.2903742662104</v>
      </c>
      <c r="E94" s="74" t="s">
        <v>200</v>
      </c>
      <c r="F94" s="55">
        <v>36.29</v>
      </c>
      <c r="G94" s="51">
        <f t="shared" si="12"/>
        <v>36.74</v>
      </c>
      <c r="H94" s="59"/>
      <c r="I94" s="59"/>
      <c r="J94" s="59"/>
      <c r="K94" s="59"/>
      <c r="L94" s="59">
        <v>36.74</v>
      </c>
      <c r="M94" s="51">
        <f t="shared" ref="M94:M125" si="13">F94-G94</f>
        <v>-0.450000000000003</v>
      </c>
      <c r="N94" s="95"/>
      <c r="O94" s="91"/>
    </row>
    <row r="95" s="15" customFormat="1" ht="21" customHeight="1" spans="1:15">
      <c r="A95" s="66">
        <v>83</v>
      </c>
      <c r="B95" s="54" t="s">
        <v>201</v>
      </c>
      <c r="C95" s="74" t="s">
        <v>202</v>
      </c>
      <c r="D95" s="55">
        <v>90.8179816728816</v>
      </c>
      <c r="E95" s="74" t="s">
        <v>202</v>
      </c>
      <c r="F95" s="55">
        <v>90.82</v>
      </c>
      <c r="G95" s="51">
        <f t="shared" si="12"/>
        <v>56.85</v>
      </c>
      <c r="H95" s="59"/>
      <c r="I95" s="59"/>
      <c r="J95" s="59"/>
      <c r="K95" s="59"/>
      <c r="L95" s="59">
        <v>56.85</v>
      </c>
      <c r="M95" s="51">
        <f t="shared" si="13"/>
        <v>33.97</v>
      </c>
      <c r="N95" s="95"/>
      <c r="O95" s="91"/>
    </row>
    <row r="96" s="15" customFormat="1" ht="21" customHeight="1" spans="1:15">
      <c r="A96" s="48">
        <v>84</v>
      </c>
      <c r="B96" s="54" t="s">
        <v>203</v>
      </c>
      <c r="C96" s="74" t="s">
        <v>204</v>
      </c>
      <c r="D96" s="55">
        <v>36.8468420104712</v>
      </c>
      <c r="E96" s="74" t="s">
        <v>205</v>
      </c>
      <c r="F96" s="55">
        <v>36.85</v>
      </c>
      <c r="G96" s="51">
        <f t="shared" si="12"/>
        <v>12.26</v>
      </c>
      <c r="H96" s="59"/>
      <c r="I96" s="59"/>
      <c r="J96" s="59"/>
      <c r="K96" s="59"/>
      <c r="L96" s="59">
        <v>12.26</v>
      </c>
      <c r="M96" s="51">
        <f t="shared" si="13"/>
        <v>24.59</v>
      </c>
      <c r="N96" s="95"/>
      <c r="O96" s="91"/>
    </row>
    <row r="97" s="15" customFormat="1" ht="21" customHeight="1" spans="1:15">
      <c r="A97" s="66">
        <v>85</v>
      </c>
      <c r="B97" s="54" t="s">
        <v>206</v>
      </c>
      <c r="C97" s="74" t="s">
        <v>207</v>
      </c>
      <c r="D97" s="55">
        <v>46.828492931688</v>
      </c>
      <c r="E97" s="74" t="s">
        <v>207</v>
      </c>
      <c r="F97" s="55">
        <v>46.83</v>
      </c>
      <c r="G97" s="51">
        <f t="shared" ref="G97:G128" si="14">H97+I97+J97+K97+L97</f>
        <v>24.22</v>
      </c>
      <c r="H97" s="59"/>
      <c r="I97" s="59"/>
      <c r="J97" s="59"/>
      <c r="K97" s="59"/>
      <c r="L97" s="59">
        <v>24.22</v>
      </c>
      <c r="M97" s="51">
        <f t="shared" si="13"/>
        <v>22.61</v>
      </c>
      <c r="N97" s="95"/>
      <c r="O97" s="91"/>
    </row>
    <row r="98" s="15" customFormat="1" ht="21" customHeight="1" spans="1:15">
      <c r="A98" s="48">
        <v>86</v>
      </c>
      <c r="B98" s="54" t="s">
        <v>208</v>
      </c>
      <c r="C98" s="74" t="s">
        <v>209</v>
      </c>
      <c r="D98" s="55">
        <v>50.6582954051147</v>
      </c>
      <c r="E98" s="74" t="s">
        <v>209</v>
      </c>
      <c r="F98" s="55">
        <v>50.66</v>
      </c>
      <c r="G98" s="51">
        <f t="shared" si="14"/>
        <v>181.96</v>
      </c>
      <c r="H98" s="59"/>
      <c r="I98" s="59"/>
      <c r="J98" s="59"/>
      <c r="K98" s="59"/>
      <c r="L98" s="59">
        <v>181.96</v>
      </c>
      <c r="M98" s="51">
        <f t="shared" si="13"/>
        <v>-131.3</v>
      </c>
      <c r="N98" s="95"/>
      <c r="O98" s="91"/>
    </row>
    <row r="99" s="14" customFormat="1" ht="21" customHeight="1" spans="1:15">
      <c r="A99" s="66">
        <v>87</v>
      </c>
      <c r="B99" s="50" t="s">
        <v>210</v>
      </c>
      <c r="C99" s="77" t="s">
        <v>211</v>
      </c>
      <c r="D99" s="51">
        <v>24.8914278578082</v>
      </c>
      <c r="E99" s="77" t="s">
        <v>211</v>
      </c>
      <c r="F99" s="51">
        <v>24.89</v>
      </c>
      <c r="G99" s="51">
        <f t="shared" si="14"/>
        <v>0</v>
      </c>
      <c r="H99" s="59"/>
      <c r="I99" s="59"/>
      <c r="J99" s="59"/>
      <c r="K99" s="59"/>
      <c r="L99" s="59"/>
      <c r="M99" s="51">
        <f t="shared" si="13"/>
        <v>24.89</v>
      </c>
      <c r="N99" s="95"/>
      <c r="O99" s="72"/>
    </row>
    <row r="100" s="14" customFormat="1" ht="21" customHeight="1" spans="1:15">
      <c r="A100" s="48">
        <v>88</v>
      </c>
      <c r="B100" s="50" t="s">
        <v>212</v>
      </c>
      <c r="C100" s="77" t="s">
        <v>213</v>
      </c>
      <c r="D100" s="51">
        <v>11.5207401696517</v>
      </c>
      <c r="E100" s="77" t="s">
        <v>213</v>
      </c>
      <c r="F100" s="51">
        <v>11.52</v>
      </c>
      <c r="G100" s="51">
        <f t="shared" si="14"/>
        <v>0</v>
      </c>
      <c r="H100" s="59"/>
      <c r="I100" s="59"/>
      <c r="J100" s="59"/>
      <c r="K100" s="59"/>
      <c r="L100" s="59"/>
      <c r="M100" s="51">
        <f t="shared" si="13"/>
        <v>11.52</v>
      </c>
      <c r="N100" s="95"/>
      <c r="O100" s="72"/>
    </row>
    <row r="101" s="14" customFormat="1" ht="21" customHeight="1" spans="1:15">
      <c r="A101" s="66">
        <v>89</v>
      </c>
      <c r="B101" s="50" t="s">
        <v>214</v>
      </c>
      <c r="C101" s="77" t="s">
        <v>215</v>
      </c>
      <c r="D101" s="51">
        <v>22.0115073749961</v>
      </c>
      <c r="E101" s="77" t="s">
        <v>215</v>
      </c>
      <c r="F101" s="51">
        <v>22.01</v>
      </c>
      <c r="G101" s="51">
        <f t="shared" si="14"/>
        <v>0</v>
      </c>
      <c r="H101" s="59"/>
      <c r="I101" s="59"/>
      <c r="J101" s="59"/>
      <c r="K101" s="59"/>
      <c r="L101" s="59"/>
      <c r="M101" s="51">
        <f t="shared" si="13"/>
        <v>22.01</v>
      </c>
      <c r="N101" s="95"/>
      <c r="O101" s="72"/>
    </row>
    <row r="102" s="15" customFormat="1" ht="21" customHeight="1" spans="1:15">
      <c r="A102" s="48">
        <v>90</v>
      </c>
      <c r="B102" s="54" t="s">
        <v>216</v>
      </c>
      <c r="C102" s="74" t="s">
        <v>217</v>
      </c>
      <c r="D102" s="55">
        <v>86.6199</v>
      </c>
      <c r="E102" s="74" t="s">
        <v>217</v>
      </c>
      <c r="F102" s="55">
        <v>86.62</v>
      </c>
      <c r="G102" s="51">
        <f t="shared" si="14"/>
        <v>45.7</v>
      </c>
      <c r="H102" s="59"/>
      <c r="I102" s="59"/>
      <c r="J102" s="59"/>
      <c r="K102" s="59"/>
      <c r="L102" s="59">
        <v>45.7</v>
      </c>
      <c r="M102" s="51">
        <f t="shared" si="13"/>
        <v>40.92</v>
      </c>
      <c r="N102" s="95"/>
      <c r="O102" s="91"/>
    </row>
    <row r="103" s="14" customFormat="1" ht="21" customHeight="1" spans="1:15">
      <c r="A103" s="66">
        <v>91</v>
      </c>
      <c r="B103" s="50" t="s">
        <v>218</v>
      </c>
      <c r="C103" s="77" t="s">
        <v>219</v>
      </c>
      <c r="D103" s="51">
        <v>11.021754</v>
      </c>
      <c r="E103" s="77" t="s">
        <v>219</v>
      </c>
      <c r="F103" s="51">
        <v>11.02</v>
      </c>
      <c r="G103" s="51">
        <f t="shared" si="14"/>
        <v>12.99</v>
      </c>
      <c r="H103" s="59"/>
      <c r="I103" s="59"/>
      <c r="J103" s="59"/>
      <c r="K103" s="59"/>
      <c r="L103" s="59">
        <v>12.99</v>
      </c>
      <c r="M103" s="51">
        <f t="shared" si="13"/>
        <v>-1.97</v>
      </c>
      <c r="N103" s="95"/>
      <c r="O103" s="72"/>
    </row>
    <row r="104" s="14" customFormat="1" ht="21" customHeight="1" spans="1:15">
      <c r="A104" s="48">
        <v>92</v>
      </c>
      <c r="B104" s="50" t="s">
        <v>220</v>
      </c>
      <c r="C104" s="74" t="s">
        <v>221</v>
      </c>
      <c r="D104" s="51">
        <v>59.44</v>
      </c>
      <c r="E104" s="74" t="s">
        <v>221</v>
      </c>
      <c r="F104" s="51">
        <v>59.44</v>
      </c>
      <c r="G104" s="51">
        <f t="shared" si="14"/>
        <v>29.2</v>
      </c>
      <c r="H104" s="59"/>
      <c r="I104" s="59"/>
      <c r="J104" s="59"/>
      <c r="K104" s="59"/>
      <c r="L104" s="59">
        <v>29.2</v>
      </c>
      <c r="M104" s="51">
        <f t="shared" si="13"/>
        <v>30.24</v>
      </c>
      <c r="N104" s="95"/>
      <c r="O104" s="72"/>
    </row>
    <row r="105" s="14" customFormat="1" ht="21" customHeight="1" spans="1:15">
      <c r="A105" s="66">
        <v>93</v>
      </c>
      <c r="B105" s="50" t="s">
        <v>222</v>
      </c>
      <c r="C105" s="74" t="s">
        <v>223</v>
      </c>
      <c r="D105" s="51">
        <v>10.83</v>
      </c>
      <c r="E105" s="74" t="s">
        <v>223</v>
      </c>
      <c r="F105" s="51">
        <v>10.83</v>
      </c>
      <c r="G105" s="51">
        <f t="shared" si="14"/>
        <v>11.12</v>
      </c>
      <c r="H105" s="59"/>
      <c r="I105" s="59"/>
      <c r="J105" s="59"/>
      <c r="K105" s="59"/>
      <c r="L105" s="59">
        <v>11.12</v>
      </c>
      <c r="M105" s="51">
        <f t="shared" si="13"/>
        <v>-0.289999999999999</v>
      </c>
      <c r="N105" s="95"/>
      <c r="O105" s="72"/>
    </row>
    <row r="106" s="15" customFormat="1" ht="21" customHeight="1" spans="1:15">
      <c r="A106" s="48">
        <v>94</v>
      </c>
      <c r="B106" s="54" t="s">
        <v>224</v>
      </c>
      <c r="C106" s="74" t="s">
        <v>225</v>
      </c>
      <c r="D106" s="55">
        <v>4.232409</v>
      </c>
      <c r="E106" s="74" t="s">
        <v>225</v>
      </c>
      <c r="F106" s="55">
        <v>4.23</v>
      </c>
      <c r="G106" s="51">
        <f t="shared" si="14"/>
        <v>2.13</v>
      </c>
      <c r="H106" s="59"/>
      <c r="I106" s="59"/>
      <c r="J106" s="59"/>
      <c r="K106" s="59"/>
      <c r="L106" s="59">
        <v>2.13</v>
      </c>
      <c r="M106" s="51">
        <f t="shared" si="13"/>
        <v>2.1</v>
      </c>
      <c r="N106" s="95"/>
      <c r="O106" s="91"/>
    </row>
    <row r="107" s="15" customFormat="1" ht="21" customHeight="1" spans="1:15">
      <c r="A107" s="66">
        <v>95</v>
      </c>
      <c r="B107" s="54" t="s">
        <v>226</v>
      </c>
      <c r="C107" s="74" t="s">
        <v>227</v>
      </c>
      <c r="D107" s="55">
        <v>14.944844</v>
      </c>
      <c r="E107" s="74" t="s">
        <v>227</v>
      </c>
      <c r="F107" s="55">
        <v>14.94</v>
      </c>
      <c r="G107" s="51">
        <f t="shared" si="14"/>
        <v>19.04</v>
      </c>
      <c r="H107" s="59"/>
      <c r="I107" s="59"/>
      <c r="J107" s="59"/>
      <c r="K107" s="59"/>
      <c r="L107" s="96">
        <v>19.04</v>
      </c>
      <c r="M107" s="51">
        <f t="shared" si="13"/>
        <v>-4.1</v>
      </c>
      <c r="N107" s="95"/>
      <c r="O107" s="91"/>
    </row>
    <row r="108" s="15" customFormat="1" ht="21" customHeight="1" spans="1:15">
      <c r="A108" s="48">
        <v>96</v>
      </c>
      <c r="B108" s="54" t="s">
        <v>228</v>
      </c>
      <c r="C108" s="74" t="s">
        <v>229</v>
      </c>
      <c r="D108" s="55">
        <v>2.098511</v>
      </c>
      <c r="E108" s="74" t="s">
        <v>229</v>
      </c>
      <c r="F108" s="55">
        <v>2.1</v>
      </c>
      <c r="G108" s="51">
        <f t="shared" si="14"/>
        <v>12.54</v>
      </c>
      <c r="H108" s="59"/>
      <c r="I108" s="59"/>
      <c r="J108" s="59"/>
      <c r="K108" s="59"/>
      <c r="L108" s="59">
        <v>12.54</v>
      </c>
      <c r="M108" s="51">
        <f t="shared" si="13"/>
        <v>-10.44</v>
      </c>
      <c r="N108" s="95"/>
      <c r="O108" s="91"/>
    </row>
    <row r="109" s="15" customFormat="1" ht="21" customHeight="1" spans="1:15">
      <c r="A109" s="66">
        <v>97</v>
      </c>
      <c r="B109" s="54" t="s">
        <v>230</v>
      </c>
      <c r="C109" s="74" t="s">
        <v>231</v>
      </c>
      <c r="D109" s="55">
        <v>4.197022</v>
      </c>
      <c r="E109" s="74" t="s">
        <v>231</v>
      </c>
      <c r="F109" s="55">
        <v>4.2</v>
      </c>
      <c r="G109" s="51">
        <f t="shared" si="14"/>
        <v>34.05</v>
      </c>
      <c r="H109" s="59"/>
      <c r="I109" s="59"/>
      <c r="J109" s="59"/>
      <c r="K109" s="59"/>
      <c r="L109" s="59">
        <v>34.05</v>
      </c>
      <c r="M109" s="51">
        <f t="shared" si="13"/>
        <v>-29.85</v>
      </c>
      <c r="N109" s="95"/>
      <c r="O109" s="91"/>
    </row>
    <row r="110" s="15" customFormat="1" ht="21" customHeight="1" spans="1:15">
      <c r="A110" s="48">
        <v>98</v>
      </c>
      <c r="B110" s="54" t="s">
        <v>232</v>
      </c>
      <c r="C110" s="74" t="s">
        <v>233</v>
      </c>
      <c r="D110" s="55">
        <v>81.573735</v>
      </c>
      <c r="E110" s="74" t="s">
        <v>233</v>
      </c>
      <c r="F110" s="55">
        <v>81.57</v>
      </c>
      <c r="G110" s="51">
        <f t="shared" si="14"/>
        <v>62.03</v>
      </c>
      <c r="H110" s="59"/>
      <c r="I110" s="59"/>
      <c r="J110" s="59"/>
      <c r="K110" s="59"/>
      <c r="L110" s="59">
        <v>62.03</v>
      </c>
      <c r="M110" s="51">
        <f t="shared" si="13"/>
        <v>19.54</v>
      </c>
      <c r="N110" s="95"/>
      <c r="O110" s="91"/>
    </row>
    <row r="111" s="15" customFormat="1" ht="21" customHeight="1" spans="1:15">
      <c r="A111" s="66">
        <v>99</v>
      </c>
      <c r="B111" s="54" t="s">
        <v>234</v>
      </c>
      <c r="C111" s="74" t="s">
        <v>235</v>
      </c>
      <c r="D111" s="55">
        <v>16.730632</v>
      </c>
      <c r="E111" s="74" t="s">
        <v>235</v>
      </c>
      <c r="F111" s="55">
        <v>16.73</v>
      </c>
      <c r="G111" s="51">
        <f t="shared" si="14"/>
        <v>3.44</v>
      </c>
      <c r="H111" s="59"/>
      <c r="I111" s="59"/>
      <c r="J111" s="59"/>
      <c r="K111" s="59"/>
      <c r="L111" s="59">
        <v>3.44</v>
      </c>
      <c r="M111" s="51">
        <f t="shared" si="13"/>
        <v>13.29</v>
      </c>
      <c r="N111" s="95"/>
      <c r="O111" s="91"/>
    </row>
    <row r="112" s="15" customFormat="1" ht="21" customHeight="1" spans="1:15">
      <c r="A112" s="48">
        <v>100</v>
      </c>
      <c r="B112" s="54" t="s">
        <v>236</v>
      </c>
      <c r="C112" s="74" t="s">
        <v>237</v>
      </c>
      <c r="D112" s="55">
        <v>20.6496</v>
      </c>
      <c r="E112" s="74" t="s">
        <v>237</v>
      </c>
      <c r="F112" s="55">
        <v>20.65</v>
      </c>
      <c r="G112" s="51">
        <f t="shared" si="14"/>
        <v>13.76</v>
      </c>
      <c r="H112" s="59"/>
      <c r="I112" s="59"/>
      <c r="J112" s="59"/>
      <c r="K112" s="59"/>
      <c r="L112" s="59">
        <v>13.76</v>
      </c>
      <c r="M112" s="51">
        <f t="shared" si="13"/>
        <v>6.89</v>
      </c>
      <c r="N112" s="95"/>
      <c r="O112" s="91"/>
    </row>
    <row r="113" s="15" customFormat="1" ht="21" customHeight="1" spans="1:15">
      <c r="A113" s="66">
        <v>101</v>
      </c>
      <c r="B113" s="54" t="s">
        <v>238</v>
      </c>
      <c r="C113" s="74" t="s">
        <v>239</v>
      </c>
      <c r="D113" s="55">
        <v>11.749104</v>
      </c>
      <c r="E113" s="74" t="s">
        <v>239</v>
      </c>
      <c r="F113" s="55">
        <v>11.75</v>
      </c>
      <c r="G113" s="51">
        <f t="shared" si="14"/>
        <v>12.41</v>
      </c>
      <c r="H113" s="59"/>
      <c r="I113" s="59"/>
      <c r="J113" s="59"/>
      <c r="K113" s="59"/>
      <c r="L113" s="59">
        <v>12.41</v>
      </c>
      <c r="M113" s="51">
        <f t="shared" si="13"/>
        <v>-0.66</v>
      </c>
      <c r="N113" s="95"/>
      <c r="O113" s="91"/>
    </row>
    <row r="114" s="15" customFormat="1" ht="21" customHeight="1" spans="1:15">
      <c r="A114" s="48">
        <v>102</v>
      </c>
      <c r="B114" s="54" t="s">
        <v>240</v>
      </c>
      <c r="C114" s="74" t="s">
        <v>241</v>
      </c>
      <c r="D114" s="55">
        <v>8.526604</v>
      </c>
      <c r="E114" s="74" t="s">
        <v>241</v>
      </c>
      <c r="F114" s="55">
        <v>8.53</v>
      </c>
      <c r="G114" s="51">
        <f t="shared" si="14"/>
        <v>9.07</v>
      </c>
      <c r="H114" s="59"/>
      <c r="I114" s="59"/>
      <c r="J114" s="59"/>
      <c r="K114" s="59"/>
      <c r="L114" s="59">
        <v>9.07</v>
      </c>
      <c r="M114" s="51">
        <f t="shared" si="13"/>
        <v>-0.540000000000001</v>
      </c>
      <c r="N114" s="95"/>
      <c r="O114" s="91"/>
    </row>
    <row r="115" s="15" customFormat="1" ht="21" customHeight="1" spans="1:15">
      <c r="A115" s="66">
        <v>103</v>
      </c>
      <c r="B115" s="54" t="s">
        <v>242</v>
      </c>
      <c r="C115" s="74" t="s">
        <v>243</v>
      </c>
      <c r="D115" s="55">
        <v>26.797383</v>
      </c>
      <c r="E115" s="74" t="s">
        <v>243</v>
      </c>
      <c r="F115" s="55">
        <v>26.8</v>
      </c>
      <c r="G115" s="51">
        <f t="shared" si="14"/>
        <v>11.76</v>
      </c>
      <c r="H115" s="59"/>
      <c r="I115" s="59"/>
      <c r="J115" s="59"/>
      <c r="K115" s="59"/>
      <c r="L115" s="59">
        <v>11.76</v>
      </c>
      <c r="M115" s="51">
        <f t="shared" si="13"/>
        <v>15.04</v>
      </c>
      <c r="N115" s="95"/>
      <c r="O115" s="91"/>
    </row>
    <row r="116" s="15" customFormat="1" ht="21" customHeight="1" spans="1:15">
      <c r="A116" s="48">
        <v>104</v>
      </c>
      <c r="B116" s="54" t="s">
        <v>244</v>
      </c>
      <c r="C116" s="74" t="s">
        <v>245</v>
      </c>
      <c r="D116" s="55">
        <v>98.0755617551523</v>
      </c>
      <c r="E116" s="74" t="s">
        <v>245</v>
      </c>
      <c r="F116" s="55">
        <v>98.08</v>
      </c>
      <c r="G116" s="51">
        <f t="shared" si="14"/>
        <v>79.58</v>
      </c>
      <c r="H116" s="59"/>
      <c r="I116" s="59"/>
      <c r="J116" s="59"/>
      <c r="K116" s="59"/>
      <c r="L116" s="59">
        <v>79.58</v>
      </c>
      <c r="M116" s="51">
        <f t="shared" si="13"/>
        <v>18.5</v>
      </c>
      <c r="N116" s="95"/>
      <c r="O116" s="91"/>
    </row>
    <row r="117" s="15" customFormat="1" ht="21" customHeight="1" spans="1:15">
      <c r="A117" s="66">
        <v>105</v>
      </c>
      <c r="B117" s="54" t="s">
        <v>246</v>
      </c>
      <c r="C117" s="74" t="s">
        <v>247</v>
      </c>
      <c r="D117" s="55">
        <v>53.9880512391274</v>
      </c>
      <c r="E117" s="74" t="s">
        <v>247</v>
      </c>
      <c r="F117" s="55">
        <v>53.99</v>
      </c>
      <c r="G117" s="51">
        <f t="shared" si="14"/>
        <v>6.83</v>
      </c>
      <c r="H117" s="59"/>
      <c r="I117" s="59"/>
      <c r="J117" s="59"/>
      <c r="K117" s="59"/>
      <c r="L117" s="59">
        <v>6.83</v>
      </c>
      <c r="M117" s="51">
        <f t="shared" si="13"/>
        <v>47.16</v>
      </c>
      <c r="N117" s="95"/>
      <c r="O117" s="91"/>
    </row>
    <row r="118" s="15" customFormat="1" ht="21" customHeight="1" spans="1:15">
      <c r="A118" s="48">
        <v>106</v>
      </c>
      <c r="B118" s="54" t="s">
        <v>248</v>
      </c>
      <c r="C118" s="74" t="s">
        <v>249</v>
      </c>
      <c r="D118" s="55">
        <v>24.751341431309</v>
      </c>
      <c r="E118" s="74" t="s">
        <v>249</v>
      </c>
      <c r="F118" s="55">
        <v>24.75</v>
      </c>
      <c r="G118" s="51">
        <f t="shared" si="14"/>
        <v>28.59</v>
      </c>
      <c r="H118" s="59"/>
      <c r="I118" s="59"/>
      <c r="J118" s="59"/>
      <c r="K118" s="59"/>
      <c r="L118" s="59">
        <v>28.59</v>
      </c>
      <c r="M118" s="51">
        <f t="shared" si="13"/>
        <v>-3.84</v>
      </c>
      <c r="N118" s="95"/>
      <c r="O118" s="91"/>
    </row>
    <row r="119" s="15" customFormat="1" ht="21" customHeight="1" spans="1:15">
      <c r="A119" s="66">
        <v>107</v>
      </c>
      <c r="B119" s="54" t="s">
        <v>250</v>
      </c>
      <c r="C119" s="74" t="s">
        <v>251</v>
      </c>
      <c r="D119" s="55">
        <v>85.0458818836391</v>
      </c>
      <c r="E119" s="74" t="s">
        <v>251</v>
      </c>
      <c r="F119" s="55">
        <v>85.05</v>
      </c>
      <c r="G119" s="51">
        <f t="shared" si="14"/>
        <v>63.46</v>
      </c>
      <c r="H119" s="59"/>
      <c r="I119" s="59"/>
      <c r="J119" s="59"/>
      <c r="K119" s="59"/>
      <c r="L119" s="59">
        <v>63.46</v>
      </c>
      <c r="M119" s="51">
        <f t="shared" si="13"/>
        <v>21.59</v>
      </c>
      <c r="N119" s="95"/>
      <c r="O119" s="91"/>
    </row>
    <row r="120" s="15" customFormat="1" ht="21" customHeight="1" spans="1:15">
      <c r="A120" s="48">
        <v>108</v>
      </c>
      <c r="B120" s="54" t="s">
        <v>252</v>
      </c>
      <c r="C120" s="74" t="s">
        <v>253</v>
      </c>
      <c r="D120" s="55">
        <v>14.2490872582864</v>
      </c>
      <c r="E120" s="74" t="s">
        <v>253</v>
      </c>
      <c r="F120" s="55">
        <v>14.25</v>
      </c>
      <c r="G120" s="51">
        <f t="shared" si="14"/>
        <v>6.65</v>
      </c>
      <c r="H120" s="59"/>
      <c r="I120" s="59"/>
      <c r="J120" s="59"/>
      <c r="K120" s="59"/>
      <c r="L120" s="59">
        <v>6.65</v>
      </c>
      <c r="M120" s="51">
        <f t="shared" si="13"/>
        <v>7.6</v>
      </c>
      <c r="N120" s="95"/>
      <c r="O120" s="91"/>
    </row>
    <row r="121" s="15" customFormat="1" ht="21" customHeight="1" spans="1:15">
      <c r="A121" s="66">
        <v>109</v>
      </c>
      <c r="B121" s="54" t="s">
        <v>254</v>
      </c>
      <c r="C121" s="74" t="s">
        <v>255</v>
      </c>
      <c r="D121" s="55">
        <v>23.0048670655293</v>
      </c>
      <c r="E121" s="74" t="s">
        <v>255</v>
      </c>
      <c r="F121" s="55">
        <v>23</v>
      </c>
      <c r="G121" s="51">
        <f t="shared" si="14"/>
        <v>37.3</v>
      </c>
      <c r="H121" s="59"/>
      <c r="I121" s="59"/>
      <c r="J121" s="59"/>
      <c r="K121" s="59"/>
      <c r="L121" s="59">
        <v>37.3</v>
      </c>
      <c r="M121" s="51">
        <f t="shared" si="13"/>
        <v>-14.3</v>
      </c>
      <c r="N121" s="95"/>
      <c r="O121" s="91"/>
    </row>
    <row r="122" s="15" customFormat="1" ht="21" customHeight="1" spans="1:15">
      <c r="A122" s="48">
        <v>110</v>
      </c>
      <c r="B122" s="54" t="s">
        <v>256</v>
      </c>
      <c r="C122" s="74" t="s">
        <v>257</v>
      </c>
      <c r="D122" s="55">
        <v>44.1828421744772</v>
      </c>
      <c r="E122" s="74" t="s">
        <v>257</v>
      </c>
      <c r="F122" s="55">
        <v>44.18</v>
      </c>
      <c r="G122" s="51">
        <f t="shared" si="14"/>
        <v>6.13</v>
      </c>
      <c r="H122" s="59"/>
      <c r="I122" s="59"/>
      <c r="J122" s="59"/>
      <c r="K122" s="59"/>
      <c r="L122" s="59">
        <v>6.13</v>
      </c>
      <c r="M122" s="51">
        <f t="shared" si="13"/>
        <v>38.05</v>
      </c>
      <c r="N122" s="95"/>
      <c r="O122" s="91"/>
    </row>
    <row r="123" s="15" customFormat="1" ht="21" customHeight="1" spans="1:15">
      <c r="A123" s="66">
        <v>111</v>
      </c>
      <c r="B123" s="54" t="s">
        <v>258</v>
      </c>
      <c r="C123" s="74" t="s">
        <v>259</v>
      </c>
      <c r="D123" s="55">
        <v>25.3868842576059</v>
      </c>
      <c r="E123" s="74" t="s">
        <v>259</v>
      </c>
      <c r="F123" s="55">
        <v>25.39</v>
      </c>
      <c r="G123" s="51">
        <f t="shared" si="14"/>
        <v>5.27</v>
      </c>
      <c r="H123" s="59"/>
      <c r="I123" s="59"/>
      <c r="J123" s="59"/>
      <c r="K123" s="59"/>
      <c r="L123" s="59">
        <v>5.27</v>
      </c>
      <c r="M123" s="51">
        <f t="shared" si="13"/>
        <v>20.12</v>
      </c>
      <c r="N123" s="95"/>
      <c r="O123" s="91"/>
    </row>
    <row r="124" s="14" customFormat="1" ht="21" customHeight="1" spans="1:15">
      <c r="A124" s="48">
        <v>112</v>
      </c>
      <c r="B124" s="50" t="s">
        <v>260</v>
      </c>
      <c r="C124" s="77" t="s">
        <v>261</v>
      </c>
      <c r="D124" s="51">
        <v>3.1643270618134</v>
      </c>
      <c r="E124" s="77" t="s">
        <v>261</v>
      </c>
      <c r="F124" s="51">
        <v>3.16</v>
      </c>
      <c r="G124" s="51">
        <f t="shared" si="14"/>
        <v>0</v>
      </c>
      <c r="H124" s="59"/>
      <c r="I124" s="59"/>
      <c r="J124" s="59"/>
      <c r="K124" s="59"/>
      <c r="L124" s="59"/>
      <c r="M124" s="51">
        <f t="shared" si="13"/>
        <v>3.16</v>
      </c>
      <c r="N124" s="95"/>
      <c r="O124" s="72"/>
    </row>
    <row r="125" s="15" customFormat="1" ht="21" customHeight="1" spans="1:15">
      <c r="A125" s="66">
        <v>113</v>
      </c>
      <c r="B125" s="54" t="s">
        <v>262</v>
      </c>
      <c r="C125" s="74" t="s">
        <v>263</v>
      </c>
      <c r="D125" s="55">
        <v>17.9795086721428</v>
      </c>
      <c r="E125" s="74" t="s">
        <v>263</v>
      </c>
      <c r="F125" s="55">
        <v>17.98</v>
      </c>
      <c r="G125" s="51">
        <f t="shared" si="14"/>
        <v>47.68</v>
      </c>
      <c r="H125" s="59"/>
      <c r="I125" s="59"/>
      <c r="J125" s="59"/>
      <c r="K125" s="59"/>
      <c r="L125" s="59">
        <v>47.68</v>
      </c>
      <c r="M125" s="51">
        <f t="shared" si="13"/>
        <v>-29.7</v>
      </c>
      <c r="N125" s="95"/>
      <c r="O125" s="91"/>
    </row>
    <row r="126" s="15" customFormat="1" ht="21" customHeight="1" spans="1:15">
      <c r="A126" s="48">
        <v>114</v>
      </c>
      <c r="B126" s="54" t="s">
        <v>264</v>
      </c>
      <c r="C126" s="74" t="s">
        <v>265</v>
      </c>
      <c r="D126" s="55">
        <v>14.6138263891833</v>
      </c>
      <c r="E126" s="74" t="s">
        <v>265</v>
      </c>
      <c r="F126" s="55">
        <v>14.61</v>
      </c>
      <c r="G126" s="51">
        <f t="shared" si="14"/>
        <v>7.8</v>
      </c>
      <c r="H126" s="59"/>
      <c r="I126" s="59"/>
      <c r="J126" s="59"/>
      <c r="K126" s="59"/>
      <c r="L126" s="59">
        <v>7.8</v>
      </c>
      <c r="M126" s="51">
        <f t="shared" ref="M126:M146" si="15">F126-G126</f>
        <v>6.81</v>
      </c>
      <c r="N126" s="95"/>
      <c r="O126" s="91"/>
    </row>
    <row r="127" s="15" customFormat="1" ht="21" customHeight="1" spans="1:15">
      <c r="A127" s="66">
        <v>115</v>
      </c>
      <c r="B127" s="54" t="s">
        <v>266</v>
      </c>
      <c r="C127" s="74" t="s">
        <v>267</v>
      </c>
      <c r="D127" s="55">
        <v>25.4656237563137</v>
      </c>
      <c r="E127" s="74" t="s">
        <v>267</v>
      </c>
      <c r="F127" s="55">
        <v>25.47</v>
      </c>
      <c r="G127" s="51">
        <f t="shared" si="14"/>
        <v>19</v>
      </c>
      <c r="H127" s="59"/>
      <c r="I127" s="59"/>
      <c r="J127" s="59"/>
      <c r="K127" s="59"/>
      <c r="L127" s="59">
        <v>19</v>
      </c>
      <c r="M127" s="51">
        <f t="shared" si="15"/>
        <v>6.47</v>
      </c>
      <c r="N127" s="95"/>
      <c r="O127" s="91"/>
    </row>
    <row r="128" s="15" customFormat="1" ht="21" customHeight="1" spans="1:15">
      <c r="A128" s="48">
        <v>116</v>
      </c>
      <c r="B128" s="54" t="s">
        <v>268</v>
      </c>
      <c r="C128" s="74" t="s">
        <v>269</v>
      </c>
      <c r="D128" s="55">
        <v>3.48261021980324</v>
      </c>
      <c r="E128" s="74" t="s">
        <v>269</v>
      </c>
      <c r="F128" s="55">
        <v>3.48</v>
      </c>
      <c r="G128" s="51">
        <f t="shared" si="14"/>
        <v>4.09</v>
      </c>
      <c r="H128" s="59"/>
      <c r="I128" s="59"/>
      <c r="J128" s="59"/>
      <c r="K128" s="59"/>
      <c r="L128" s="59">
        <v>4.09</v>
      </c>
      <c r="M128" s="51">
        <f t="shared" si="15"/>
        <v>-0.61</v>
      </c>
      <c r="N128" s="95"/>
      <c r="O128" s="91"/>
    </row>
    <row r="129" s="15" customFormat="1" ht="21" customHeight="1" spans="1:15">
      <c r="A129" s="66">
        <v>117</v>
      </c>
      <c r="B129" s="54" t="s">
        <v>270</v>
      </c>
      <c r="C129" s="74" t="s">
        <v>271</v>
      </c>
      <c r="D129" s="55">
        <v>19.5695512412234</v>
      </c>
      <c r="E129" s="74" t="s">
        <v>271</v>
      </c>
      <c r="F129" s="55">
        <v>19.57</v>
      </c>
      <c r="G129" s="51">
        <f t="shared" ref="G129:G146" si="16">H129+I129+J129+K129+L129</f>
        <v>13.89</v>
      </c>
      <c r="H129" s="59"/>
      <c r="I129" s="59"/>
      <c r="J129" s="59"/>
      <c r="K129" s="59"/>
      <c r="L129" s="59">
        <v>13.89</v>
      </c>
      <c r="M129" s="51">
        <f t="shared" si="15"/>
        <v>5.68</v>
      </c>
      <c r="N129" s="95"/>
      <c r="O129" s="91"/>
    </row>
    <row r="130" s="15" customFormat="1" ht="21" customHeight="1" spans="1:15">
      <c r="A130" s="48">
        <v>118</v>
      </c>
      <c r="B130" s="54" t="s">
        <v>272</v>
      </c>
      <c r="C130" s="74" t="s">
        <v>273</v>
      </c>
      <c r="D130" s="55">
        <v>10.5928711684492</v>
      </c>
      <c r="E130" s="74" t="s">
        <v>273</v>
      </c>
      <c r="F130" s="55">
        <v>10.59</v>
      </c>
      <c r="G130" s="51">
        <f t="shared" si="16"/>
        <v>12.32</v>
      </c>
      <c r="H130" s="59"/>
      <c r="I130" s="59"/>
      <c r="J130" s="59"/>
      <c r="K130" s="59"/>
      <c r="L130" s="59">
        <v>12.32</v>
      </c>
      <c r="M130" s="51">
        <f t="shared" si="15"/>
        <v>-1.73</v>
      </c>
      <c r="N130" s="95"/>
      <c r="O130" s="91"/>
    </row>
    <row r="131" s="15" customFormat="1" ht="21" customHeight="1" spans="1:15">
      <c r="A131" s="66">
        <v>119</v>
      </c>
      <c r="B131" s="54" t="s">
        <v>274</v>
      </c>
      <c r="C131" s="74" t="s">
        <v>275</v>
      </c>
      <c r="D131" s="55">
        <v>45.2837494872104</v>
      </c>
      <c r="E131" s="74" t="s">
        <v>275</v>
      </c>
      <c r="F131" s="55">
        <v>45.28</v>
      </c>
      <c r="G131" s="51">
        <f t="shared" si="16"/>
        <v>3.92</v>
      </c>
      <c r="H131" s="59"/>
      <c r="I131" s="59"/>
      <c r="J131" s="59"/>
      <c r="K131" s="59"/>
      <c r="L131" s="59">
        <v>3.92</v>
      </c>
      <c r="M131" s="51">
        <f t="shared" si="15"/>
        <v>41.36</v>
      </c>
      <c r="N131" s="95"/>
      <c r="O131" s="91"/>
    </row>
    <row r="132" s="15" customFormat="1" ht="21" customHeight="1" spans="1:15">
      <c r="A132" s="48">
        <v>120</v>
      </c>
      <c r="B132" s="54" t="s">
        <v>276</v>
      </c>
      <c r="C132" s="74" t="s">
        <v>277</v>
      </c>
      <c r="D132" s="55">
        <v>3.60955184289158</v>
      </c>
      <c r="E132" s="74" t="s">
        <v>277</v>
      </c>
      <c r="F132" s="55">
        <v>3.61</v>
      </c>
      <c r="G132" s="51">
        <f t="shared" si="16"/>
        <v>4.82</v>
      </c>
      <c r="H132" s="59"/>
      <c r="I132" s="59"/>
      <c r="J132" s="59"/>
      <c r="K132" s="59"/>
      <c r="L132" s="59">
        <v>4.82</v>
      </c>
      <c r="M132" s="51">
        <f t="shared" si="15"/>
        <v>-1.21</v>
      </c>
      <c r="N132" s="95"/>
      <c r="O132" s="91"/>
    </row>
    <row r="133" s="15" customFormat="1" ht="21" customHeight="1" spans="1:15">
      <c r="A133" s="66">
        <v>121</v>
      </c>
      <c r="B133" s="54" t="s">
        <v>278</v>
      </c>
      <c r="C133" s="74" t="s">
        <v>279</v>
      </c>
      <c r="D133" s="55">
        <v>21.53132317914</v>
      </c>
      <c r="E133" s="74" t="s">
        <v>279</v>
      </c>
      <c r="F133" s="55">
        <v>21.53</v>
      </c>
      <c r="G133" s="51">
        <f t="shared" si="16"/>
        <v>6.5</v>
      </c>
      <c r="H133" s="59"/>
      <c r="I133" s="59"/>
      <c r="J133" s="59"/>
      <c r="K133" s="59"/>
      <c r="L133" s="59">
        <v>6.5</v>
      </c>
      <c r="M133" s="51">
        <f t="shared" si="15"/>
        <v>15.03</v>
      </c>
      <c r="N133" s="95"/>
      <c r="O133" s="91"/>
    </row>
    <row r="134" s="15" customFormat="1" ht="21" customHeight="1" spans="1:15">
      <c r="A134" s="48">
        <v>122</v>
      </c>
      <c r="B134" s="54" t="s">
        <v>280</v>
      </c>
      <c r="C134" s="74" t="s">
        <v>281</v>
      </c>
      <c r="D134" s="55">
        <v>45.0455031274994</v>
      </c>
      <c r="E134" s="74" t="s">
        <v>281</v>
      </c>
      <c r="F134" s="55">
        <v>45.05</v>
      </c>
      <c r="G134" s="51">
        <f t="shared" si="16"/>
        <v>4.7</v>
      </c>
      <c r="H134" s="59"/>
      <c r="I134" s="59"/>
      <c r="J134" s="59"/>
      <c r="K134" s="59"/>
      <c r="L134" s="59">
        <v>4.7</v>
      </c>
      <c r="M134" s="51">
        <f t="shared" si="15"/>
        <v>40.35</v>
      </c>
      <c r="N134" s="95"/>
      <c r="O134" s="91"/>
    </row>
    <row r="135" s="14" customFormat="1" ht="21" customHeight="1" spans="1:15">
      <c r="A135" s="66">
        <v>123</v>
      </c>
      <c r="B135" s="50" t="s">
        <v>282</v>
      </c>
      <c r="C135" s="74" t="s">
        <v>283</v>
      </c>
      <c r="D135" s="51">
        <v>40.1</v>
      </c>
      <c r="E135" s="74" t="s">
        <v>283</v>
      </c>
      <c r="F135" s="51">
        <v>40.1</v>
      </c>
      <c r="G135" s="51">
        <f t="shared" si="16"/>
        <v>39.35</v>
      </c>
      <c r="H135" s="59"/>
      <c r="I135" s="59"/>
      <c r="J135" s="59"/>
      <c r="K135" s="59"/>
      <c r="L135" s="59">
        <v>39.35</v>
      </c>
      <c r="M135" s="51">
        <f t="shared" si="15"/>
        <v>0.75</v>
      </c>
      <c r="N135" s="95"/>
      <c r="O135" s="72"/>
    </row>
    <row r="136" s="14" customFormat="1" ht="21" customHeight="1" spans="1:15">
      <c r="A136" s="48">
        <v>124</v>
      </c>
      <c r="B136" s="50" t="s">
        <v>284</v>
      </c>
      <c r="C136" s="77" t="s">
        <v>285</v>
      </c>
      <c r="D136" s="51">
        <v>2.51511583645068</v>
      </c>
      <c r="E136" s="77" t="s">
        <v>285</v>
      </c>
      <c r="F136" s="51">
        <v>2.52</v>
      </c>
      <c r="G136" s="51">
        <f t="shared" si="16"/>
        <v>68.54</v>
      </c>
      <c r="H136" s="59"/>
      <c r="I136" s="59"/>
      <c r="J136" s="59"/>
      <c r="K136" s="59"/>
      <c r="L136" s="59">
        <v>68.54</v>
      </c>
      <c r="M136" s="51">
        <f t="shared" si="15"/>
        <v>-66.02</v>
      </c>
      <c r="N136" s="95"/>
      <c r="O136" s="72"/>
    </row>
    <row r="137" s="15" customFormat="1" ht="21" customHeight="1" spans="1:15">
      <c r="A137" s="66">
        <v>125</v>
      </c>
      <c r="B137" s="54" t="s">
        <v>286</v>
      </c>
      <c r="C137" s="74" t="s">
        <v>287</v>
      </c>
      <c r="D137" s="55">
        <v>27.7295373306386</v>
      </c>
      <c r="E137" s="74" t="s">
        <v>288</v>
      </c>
      <c r="F137" s="55">
        <v>27.73</v>
      </c>
      <c r="G137" s="51">
        <f t="shared" si="16"/>
        <v>6.27</v>
      </c>
      <c r="H137" s="59"/>
      <c r="I137" s="59"/>
      <c r="J137" s="59"/>
      <c r="K137" s="59"/>
      <c r="L137" s="59">
        <v>6.27</v>
      </c>
      <c r="M137" s="51">
        <f t="shared" si="15"/>
        <v>21.46</v>
      </c>
      <c r="N137" s="95"/>
      <c r="O137" s="91"/>
    </row>
    <row r="138" s="15" customFormat="1" ht="21" customHeight="1" spans="1:15">
      <c r="A138" s="48">
        <v>126</v>
      </c>
      <c r="B138" s="54" t="s">
        <v>289</v>
      </c>
      <c r="C138" s="74" t="s">
        <v>290</v>
      </c>
      <c r="D138" s="55">
        <v>7.39025665436695</v>
      </c>
      <c r="E138" s="74" t="s">
        <v>290</v>
      </c>
      <c r="F138" s="55">
        <v>7.39</v>
      </c>
      <c r="G138" s="51">
        <f t="shared" si="16"/>
        <v>8.77</v>
      </c>
      <c r="H138" s="59"/>
      <c r="I138" s="59"/>
      <c r="J138" s="59"/>
      <c r="K138" s="59"/>
      <c r="L138" s="59">
        <v>8.77</v>
      </c>
      <c r="M138" s="51">
        <f t="shared" si="15"/>
        <v>-1.38</v>
      </c>
      <c r="N138" s="95"/>
      <c r="O138" s="91"/>
    </row>
    <row r="139" s="14" customFormat="1" ht="21" customHeight="1" spans="1:15">
      <c r="A139" s="66">
        <v>127</v>
      </c>
      <c r="B139" s="50" t="s">
        <v>291</v>
      </c>
      <c r="C139" s="77" t="s">
        <v>292</v>
      </c>
      <c r="D139" s="51">
        <v>2.46445179091609</v>
      </c>
      <c r="E139" s="77" t="s">
        <v>292</v>
      </c>
      <c r="F139" s="51">
        <v>2.46</v>
      </c>
      <c r="G139" s="51">
        <f t="shared" si="16"/>
        <v>0</v>
      </c>
      <c r="H139" s="59"/>
      <c r="I139" s="59"/>
      <c r="J139" s="59"/>
      <c r="K139" s="59"/>
      <c r="L139" s="59"/>
      <c r="M139" s="51">
        <f t="shared" si="15"/>
        <v>2.46</v>
      </c>
      <c r="N139" s="95"/>
      <c r="O139" s="72"/>
    </row>
    <row r="140" s="14" customFormat="1" ht="21" customHeight="1" spans="1:15">
      <c r="A140" s="48">
        <v>128</v>
      </c>
      <c r="B140" s="50" t="s">
        <v>293</v>
      </c>
      <c r="C140" s="77" t="s">
        <v>294</v>
      </c>
      <c r="D140" s="51">
        <v>2.49563243296704</v>
      </c>
      <c r="E140" s="77" t="s">
        <v>294</v>
      </c>
      <c r="F140" s="51">
        <v>2.5</v>
      </c>
      <c r="G140" s="51">
        <f t="shared" si="16"/>
        <v>0</v>
      </c>
      <c r="H140" s="59"/>
      <c r="I140" s="59"/>
      <c r="J140" s="59"/>
      <c r="K140" s="59"/>
      <c r="L140" s="59"/>
      <c r="M140" s="51">
        <f t="shared" si="15"/>
        <v>2.5</v>
      </c>
      <c r="N140" s="95"/>
      <c r="O140" s="72"/>
    </row>
    <row r="141" s="14" customFormat="1" ht="21" customHeight="1" spans="1:15">
      <c r="A141" s="66">
        <v>129</v>
      </c>
      <c r="B141" s="50" t="s">
        <v>295</v>
      </c>
      <c r="C141" s="77" t="s">
        <v>296</v>
      </c>
      <c r="D141" s="51">
        <v>5.72275882541878</v>
      </c>
      <c r="E141" s="77" t="s">
        <v>296</v>
      </c>
      <c r="F141" s="51">
        <v>5.72</v>
      </c>
      <c r="G141" s="51">
        <f t="shared" si="16"/>
        <v>0</v>
      </c>
      <c r="H141" s="59"/>
      <c r="I141" s="59"/>
      <c r="J141" s="59"/>
      <c r="K141" s="59"/>
      <c r="L141" s="59"/>
      <c r="M141" s="51">
        <f t="shared" si="15"/>
        <v>5.72</v>
      </c>
      <c r="N141" s="95"/>
      <c r="O141" s="72"/>
    </row>
    <row r="142" s="15" customFormat="1" ht="21" customHeight="1" spans="1:15">
      <c r="A142" s="48">
        <v>130</v>
      </c>
      <c r="B142" s="54" t="s">
        <v>297</v>
      </c>
      <c r="C142" s="74" t="s">
        <v>298</v>
      </c>
      <c r="D142" s="55">
        <v>4.565201</v>
      </c>
      <c r="E142" s="74" t="s">
        <v>298</v>
      </c>
      <c r="F142" s="55">
        <v>4.57</v>
      </c>
      <c r="G142" s="51">
        <f t="shared" si="16"/>
        <v>5.74</v>
      </c>
      <c r="H142" s="59"/>
      <c r="I142" s="59"/>
      <c r="J142" s="59"/>
      <c r="K142" s="59"/>
      <c r="L142" s="59">
        <v>5.74</v>
      </c>
      <c r="M142" s="51">
        <f t="shared" si="15"/>
        <v>-1.17</v>
      </c>
      <c r="N142" s="95"/>
      <c r="O142" s="91"/>
    </row>
    <row r="143" s="14" customFormat="1" ht="21" customHeight="1" spans="1:15">
      <c r="A143" s="66">
        <v>131</v>
      </c>
      <c r="B143" s="50" t="s">
        <v>299</v>
      </c>
      <c r="C143" s="74" t="s">
        <v>300</v>
      </c>
      <c r="D143" s="51">
        <v>25.94</v>
      </c>
      <c r="E143" s="74" t="s">
        <v>300</v>
      </c>
      <c r="F143" s="51">
        <v>25.94</v>
      </c>
      <c r="G143" s="51">
        <f t="shared" si="16"/>
        <v>7.71</v>
      </c>
      <c r="H143" s="59"/>
      <c r="I143" s="59"/>
      <c r="J143" s="59"/>
      <c r="K143" s="59"/>
      <c r="L143" s="59">
        <v>7.71</v>
      </c>
      <c r="M143" s="51">
        <f t="shared" si="15"/>
        <v>18.23</v>
      </c>
      <c r="N143" s="95"/>
      <c r="O143" s="72"/>
    </row>
    <row r="144" s="14" customFormat="1" ht="21" customHeight="1" spans="1:15">
      <c r="A144" s="48">
        <v>132</v>
      </c>
      <c r="B144" s="50" t="s">
        <v>301</v>
      </c>
      <c r="C144" s="74" t="s">
        <v>302</v>
      </c>
      <c r="D144" s="51">
        <v>29.16</v>
      </c>
      <c r="E144" s="74" t="s">
        <v>302</v>
      </c>
      <c r="F144" s="51">
        <v>29.16</v>
      </c>
      <c r="G144" s="51">
        <f t="shared" si="16"/>
        <v>21.21</v>
      </c>
      <c r="H144" s="59"/>
      <c r="I144" s="59"/>
      <c r="J144" s="59"/>
      <c r="K144" s="59"/>
      <c r="L144" s="59">
        <v>21.21</v>
      </c>
      <c r="M144" s="51">
        <f t="shared" si="15"/>
        <v>7.95</v>
      </c>
      <c r="N144" s="95"/>
      <c r="O144" s="72"/>
    </row>
    <row r="145" s="15" customFormat="1" ht="21" customHeight="1" spans="1:15">
      <c r="A145" s="66">
        <v>133</v>
      </c>
      <c r="B145" s="54" t="s">
        <v>303</v>
      </c>
      <c r="C145" s="74" t="s">
        <v>304</v>
      </c>
      <c r="D145" s="55">
        <v>1.879319</v>
      </c>
      <c r="E145" s="74" t="s">
        <v>304</v>
      </c>
      <c r="F145" s="55">
        <v>1.88</v>
      </c>
      <c r="G145" s="51">
        <f t="shared" si="16"/>
        <v>3.73</v>
      </c>
      <c r="H145" s="59"/>
      <c r="I145" s="59"/>
      <c r="J145" s="59"/>
      <c r="K145" s="59"/>
      <c r="L145" s="59">
        <v>3.73</v>
      </c>
      <c r="M145" s="51">
        <f t="shared" si="15"/>
        <v>-1.85</v>
      </c>
      <c r="N145" s="95"/>
      <c r="O145" s="91"/>
    </row>
    <row r="146" s="14" customFormat="1" ht="21" customHeight="1" spans="1:15">
      <c r="A146" s="48">
        <v>134</v>
      </c>
      <c r="B146" s="50" t="s">
        <v>305</v>
      </c>
      <c r="C146" s="74" t="s">
        <v>306</v>
      </c>
      <c r="D146" s="51">
        <v>13.15</v>
      </c>
      <c r="E146" s="74" t="s">
        <v>306</v>
      </c>
      <c r="F146" s="51">
        <v>13.15</v>
      </c>
      <c r="G146" s="51">
        <f t="shared" si="16"/>
        <v>7.73</v>
      </c>
      <c r="H146" s="59"/>
      <c r="I146" s="59"/>
      <c r="J146" s="59"/>
      <c r="K146" s="59"/>
      <c r="L146" s="59">
        <v>7.73</v>
      </c>
      <c r="M146" s="51">
        <f t="shared" si="15"/>
        <v>5.42</v>
      </c>
      <c r="N146" s="97"/>
      <c r="O146" s="72"/>
    </row>
  </sheetData>
  <mergeCells count="24">
    <mergeCell ref="A1:B1"/>
    <mergeCell ref="A2:O2"/>
    <mergeCell ref="M3:O3"/>
    <mergeCell ref="G4:L4"/>
    <mergeCell ref="A6:B6"/>
    <mergeCell ref="A7:B7"/>
    <mergeCell ref="A12:B12"/>
    <mergeCell ref="A15:B15"/>
    <mergeCell ref="A17:B17"/>
    <mergeCell ref="A21:B21"/>
    <mergeCell ref="A24:B24"/>
    <mergeCell ref="A4:A5"/>
    <mergeCell ref="B4:B5"/>
    <mergeCell ref="C4:C5"/>
    <mergeCell ref="D4:D5"/>
    <mergeCell ref="E4:E5"/>
    <mergeCell ref="F4:F5"/>
    <mergeCell ref="M4:M5"/>
    <mergeCell ref="N4:N5"/>
    <mergeCell ref="N7:N20"/>
    <mergeCell ref="N21:N23"/>
    <mergeCell ref="N25:N28"/>
    <mergeCell ref="N29:N146"/>
    <mergeCell ref="O4:O5"/>
  </mergeCells>
  <printOptions horizontalCentered="1"/>
  <pageMargins left="0.393055555555556" right="0.393055555555556" top="0.865972222222222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2019-11-06T01:57:00Z</dcterms:created>
  <dcterms:modified xsi:type="dcterms:W3CDTF">2019-11-26T11:03:01Z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