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090"/>
  </bookViews>
  <sheets>
    <sheet name="汇总表 " sheetId="1" r:id="rId1"/>
    <sheet name="一览表 " sheetId="2" r:id="rId2"/>
  </sheets>
  <externalReferences>
    <externalReference r:id="rId3"/>
  </externalReferences>
  <definedNames>
    <definedName name="_xlnm._FilterDatabase" localSheetId="1" hidden="1">'一览表 '!$A$5:$L$33</definedName>
    <definedName name="_xlnm.Print_Titles" localSheetId="1">'一览表 '!$4:$5</definedName>
  </definedNames>
  <calcPr calcId="125725"/>
</workbook>
</file>

<file path=xl/calcChain.xml><?xml version="1.0" encoding="utf-8"?>
<calcChain xmlns="http://schemas.openxmlformats.org/spreadsheetml/2006/main">
  <c r="J32" i="2"/>
  <c r="F32"/>
  <c r="E32"/>
  <c r="D32"/>
  <c r="C32"/>
  <c r="J31"/>
  <c r="G31"/>
  <c r="J30"/>
  <c r="G30"/>
  <c r="J29"/>
  <c r="I29"/>
  <c r="G29"/>
  <c r="F29"/>
  <c r="E29"/>
  <c r="D29"/>
  <c r="C29"/>
  <c r="J28"/>
  <c r="I28"/>
  <c r="G28"/>
  <c r="F28"/>
  <c r="E28"/>
  <c r="D28"/>
  <c r="C28"/>
  <c r="J27"/>
  <c r="G27"/>
  <c r="J26"/>
  <c r="G26"/>
  <c r="J25"/>
  <c r="I25"/>
  <c r="G25"/>
  <c r="F25"/>
  <c r="E25"/>
  <c r="D25"/>
  <c r="C25"/>
  <c r="J24"/>
  <c r="G24"/>
  <c r="J23"/>
  <c r="G23"/>
  <c r="J22"/>
  <c r="I22"/>
  <c r="G22"/>
  <c r="F22"/>
  <c r="E22"/>
  <c r="D22"/>
  <c r="C22"/>
  <c r="J21"/>
  <c r="G21"/>
  <c r="J20"/>
  <c r="H20"/>
  <c r="G20"/>
  <c r="F20"/>
  <c r="E20"/>
  <c r="D20"/>
  <c r="C20"/>
  <c r="J19"/>
  <c r="G19"/>
  <c r="J18"/>
  <c r="G18"/>
  <c r="J17"/>
  <c r="G17"/>
  <c r="J16"/>
  <c r="G16"/>
  <c r="J15"/>
  <c r="I15"/>
  <c r="G15"/>
  <c r="F15"/>
  <c r="E15"/>
  <c r="D15"/>
  <c r="C15"/>
  <c r="J14"/>
  <c r="G14"/>
  <c r="J13"/>
  <c r="G13"/>
  <c r="J12"/>
  <c r="I12"/>
  <c r="G12"/>
  <c r="F12"/>
  <c r="E12"/>
  <c r="D12"/>
  <c r="C12"/>
  <c r="J11"/>
  <c r="G11"/>
  <c r="J10"/>
  <c r="I10"/>
  <c r="G10"/>
  <c r="F10"/>
  <c r="E10"/>
  <c r="D10"/>
  <c r="C10"/>
  <c r="J9"/>
  <c r="G9"/>
  <c r="J8"/>
  <c r="I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P14" i="1"/>
  <c r="K14"/>
  <c r="B14"/>
  <c r="P13"/>
  <c r="G13"/>
  <c r="B13"/>
  <c r="P12"/>
  <c r="G12"/>
  <c r="B12"/>
  <c r="P11"/>
  <c r="G11"/>
  <c r="B11"/>
  <c r="P10"/>
  <c r="G10"/>
  <c r="B10"/>
  <c r="P9"/>
  <c r="G9"/>
  <c r="B9"/>
  <c r="P8"/>
  <c r="G8"/>
  <c r="B8"/>
  <c r="P7"/>
  <c r="G7"/>
  <c r="F7"/>
  <c r="E7"/>
  <c r="D7"/>
  <c r="B7"/>
  <c r="P6"/>
  <c r="O6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<sst xmlns="http://schemas.openxmlformats.org/spreadsheetml/2006/main" count="77" uniqueCount="60">
  <si>
    <t>附件1</t>
  </si>
  <si>
    <t>单位名称</t>
  </si>
  <si>
    <t>本次清算
资金小计</t>
  </si>
  <si>
    <t>道路硬化</t>
  </si>
  <si>
    <t>便民桥</t>
  </si>
  <si>
    <t>安全饮水</t>
  </si>
  <si>
    <t>验收合格
项目个数</t>
  </si>
  <si>
    <t>核定规模</t>
  </si>
  <si>
    <t>核定资金</t>
  </si>
  <si>
    <t>已下达资金</t>
  </si>
  <si>
    <t>本次清算资金</t>
  </si>
  <si>
    <t>合计</t>
  </si>
  <si>
    <t>城关镇</t>
  </si>
  <si>
    <t>池河镇</t>
  </si>
  <si>
    <t>饶峰镇</t>
  </si>
  <si>
    <t>喜河镇</t>
  </si>
  <si>
    <t>熨斗镇</t>
  </si>
  <si>
    <t>中池镇</t>
  </si>
  <si>
    <t>云雾山</t>
  </si>
  <si>
    <t>迎丰镇</t>
  </si>
  <si>
    <t>附件2</t>
  </si>
  <si>
    <t>单位：处、座、公里、万元</t>
  </si>
  <si>
    <t>序号</t>
  </si>
  <si>
    <t>项目名称</t>
  </si>
  <si>
    <t>计划规模</t>
  </si>
  <si>
    <t>计划资金</t>
  </si>
  <si>
    <t xml:space="preserve">核定规模       </t>
  </si>
  <si>
    <t>核定金额</t>
  </si>
  <si>
    <t>前期下达资金</t>
  </si>
  <si>
    <t>政府收支分
类功能科目</t>
  </si>
  <si>
    <t>备注</t>
  </si>
  <si>
    <t>小计</t>
  </si>
  <si>
    <t>石财农（2018）106号</t>
  </si>
  <si>
    <t>石财扶贫（2019）5号</t>
  </si>
  <si>
    <t>合    计</t>
  </si>
  <si>
    <t>一、道路硬化</t>
  </si>
  <si>
    <t>2130505
生产发展</t>
  </si>
  <si>
    <t>黄荆坝社区二组产业路硬化</t>
  </si>
  <si>
    <t>新棉村一二组产业路</t>
  </si>
  <si>
    <t>光明村二组产业路</t>
  </si>
  <si>
    <t>胜利村产业路</t>
  </si>
  <si>
    <t>蔡河村六组通组路
（蔡河至民强）</t>
  </si>
  <si>
    <t>双沟村一组产业路</t>
  </si>
  <si>
    <t>喜河村五组产业路</t>
  </si>
  <si>
    <t>树林村四五六七组产业路硬化</t>
  </si>
  <si>
    <t>板长村五组产业路（老坟垭）</t>
  </si>
  <si>
    <t>民主村九组、十组产业路</t>
  </si>
  <si>
    <t>城镇社区一二三组
产业路硬化</t>
  </si>
  <si>
    <t>云雾山镇</t>
  </si>
  <si>
    <t>官田二组产业路</t>
  </si>
  <si>
    <t>南沟村五组产业路</t>
  </si>
  <si>
    <t>二、便民桥</t>
  </si>
  <si>
    <t>2130504
农村基础设施</t>
  </si>
  <si>
    <t>三湾村便民桥</t>
  </si>
  <si>
    <t>梧桐寺村二组便民桥</t>
  </si>
  <si>
    <t>三、安全饮水（喜河镇）</t>
  </si>
  <si>
    <t>喜河镇喜河村饮水工程</t>
  </si>
  <si>
    <t>项目前期费用</t>
  </si>
  <si>
    <t>石泉县2019年脱贫攻坚基础设施第三批验收合格项目资金清算一览表</t>
    <phoneticPr fontId="31" type="noConversion"/>
  </si>
  <si>
    <t>石泉县2019年脱贫攻坚基础设施第三批验收合格项目资金清算汇总表</t>
    <phoneticPr fontId="31" type="noConversion"/>
  </si>
</sst>
</file>

<file path=xl/styles.xml><?xml version="1.0" encoding="utf-8"?>
<styleSheet xmlns="http://schemas.openxmlformats.org/spreadsheetml/2006/main">
  <numFmts count="3">
    <numFmt numFmtId="178" formatCode="0.00_);\(0.00\)"/>
    <numFmt numFmtId="179" formatCode="0.0000_ "/>
    <numFmt numFmtId="180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b/>
      <sz val="11"/>
      <name val="黑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黑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1" fontId="9" fillId="2" borderId="0" xfId="0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180" fontId="11" fillId="0" borderId="3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78" fontId="16" fillId="2" borderId="1" xfId="4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80" fontId="15" fillId="2" borderId="1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/>
    </xf>
    <xf numFmtId="0" fontId="16" fillId="0" borderId="1" xfId="4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18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180" fontId="9" fillId="0" borderId="0" xfId="0" applyNumberFormat="1" applyFont="1" applyFill="1" applyBorder="1" applyAlignment="1">
      <alignment horizontal="left" vertical="center"/>
    </xf>
    <xf numFmtId="31" fontId="9" fillId="0" borderId="0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180" fontId="25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80" fontId="27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180" fontId="2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80" fontId="9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180" fontId="26" fillId="0" borderId="0" xfId="0" applyNumberFormat="1" applyFont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</cellXfs>
  <cellStyles count="5">
    <cellStyle name="常规" xfId="0" builtinId="0"/>
    <cellStyle name="常规 149 2" xfId="1"/>
    <cellStyle name="常规 17" xfId="4"/>
    <cellStyle name="常规 3 2" xfId="2"/>
    <cellStyle name="常规 5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07;&#36130;&#25206;&#36139;&#65288;2019&#65289;25&#21495;/&#30707;&#36130;&#25206;&#36139;25&#21495;---&#20851;&#20110;&#19979;&#36798;2019&#24180;&#33073;&#36139;&#25915;&#22362;&#31532;&#19977;&#25209;&#39564;&#25910;&#21512;&#26684;&#22522;&#30784;&#35774;&#26045;&#39033;&#30446;&#36164;&#37329;&#27719;&#24635;&#21450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（65号）"/>
      <sheetName val="汇总表 (年中方案)"/>
      <sheetName val="一览表"/>
      <sheetName val="Sheet3"/>
      <sheetName val="方案外项目"/>
      <sheetName val="方案内项目"/>
      <sheetName val="汇总表 (2)"/>
      <sheetName val="一览表 (2)"/>
    </sheetNames>
    <sheetDataSet>
      <sheetData sheetId="0"/>
      <sheetData sheetId="1"/>
      <sheetData sheetId="2">
        <row r="8">
          <cell r="F8">
            <v>4.5</v>
          </cell>
          <cell r="G8">
            <v>189.49</v>
          </cell>
          <cell r="K8">
            <v>150.5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"/>
  <sheetViews>
    <sheetView tabSelected="1" view="pageBreakPreview" zoomScaleNormal="85" zoomScaleSheetLayoutView="100" workbookViewId="0">
      <selection activeCell="A2" sqref="A2:O2"/>
    </sheetView>
  </sheetViews>
  <sheetFormatPr defaultColWidth="9" defaultRowHeight="13.5"/>
  <cols>
    <col min="1" max="1" width="11.625" customWidth="1"/>
    <col min="2" max="2" width="11.625" style="77" customWidth="1"/>
    <col min="3" max="6" width="11.625" customWidth="1"/>
    <col min="7" max="7" width="11.625" style="77" customWidth="1"/>
    <col min="8" max="14" width="11.625" customWidth="1"/>
    <col min="15" max="16" width="11.625" style="77" customWidth="1"/>
  </cols>
  <sheetData>
    <row r="1" spans="1:16" s="6" customFormat="1" ht="20.100000000000001" customHeight="1">
      <c r="A1" s="92" t="s">
        <v>0</v>
      </c>
      <c r="B1" s="92"/>
      <c r="C1" s="12"/>
      <c r="D1" s="12"/>
      <c r="E1" s="13"/>
      <c r="F1" s="14"/>
      <c r="G1" s="13"/>
      <c r="H1" s="13"/>
      <c r="I1" s="13"/>
      <c r="J1" s="13"/>
      <c r="K1" s="13"/>
      <c r="L1" s="13"/>
      <c r="M1" s="15"/>
      <c r="N1" s="13"/>
      <c r="O1" s="13"/>
      <c r="P1" s="11"/>
    </row>
    <row r="2" spans="1:16" ht="30" customHeight="1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78"/>
    </row>
    <row r="3" spans="1:16" ht="25.5">
      <c r="A3" s="94"/>
      <c r="B3" s="95"/>
      <c r="C3" s="17"/>
      <c r="D3" s="17"/>
      <c r="E3" s="17"/>
      <c r="F3" s="80"/>
      <c r="G3" s="19"/>
      <c r="H3" s="80"/>
      <c r="I3" s="17"/>
      <c r="J3" s="88"/>
      <c r="K3" s="88"/>
      <c r="L3" s="88"/>
      <c r="M3" s="96"/>
      <c r="N3" s="96"/>
      <c r="O3" s="97"/>
      <c r="P3" s="79"/>
    </row>
    <row r="4" spans="1:16" s="76" customFormat="1" ht="45" customHeight="1">
      <c r="A4" s="105" t="s">
        <v>1</v>
      </c>
      <c r="B4" s="101" t="s">
        <v>2</v>
      </c>
      <c r="C4" s="98" t="s">
        <v>3</v>
      </c>
      <c r="D4" s="99"/>
      <c r="E4" s="100"/>
      <c r="F4" s="98"/>
      <c r="G4" s="101"/>
      <c r="H4" s="102" t="s">
        <v>4</v>
      </c>
      <c r="I4" s="103"/>
      <c r="J4" s="103"/>
      <c r="K4" s="104"/>
      <c r="L4" s="98" t="s">
        <v>5</v>
      </c>
      <c r="M4" s="100"/>
      <c r="N4" s="98"/>
      <c r="O4" s="101"/>
      <c r="P4" s="101" t="s">
        <v>2</v>
      </c>
    </row>
    <row r="5" spans="1:16" ht="45" customHeight="1">
      <c r="A5" s="106"/>
      <c r="B5" s="107"/>
      <c r="C5" s="82" t="s">
        <v>6</v>
      </c>
      <c r="D5" s="83" t="s">
        <v>7</v>
      </c>
      <c r="E5" s="84" t="s">
        <v>8</v>
      </c>
      <c r="F5" s="82" t="s">
        <v>9</v>
      </c>
      <c r="G5" s="81" t="s">
        <v>10</v>
      </c>
      <c r="H5" s="82" t="s">
        <v>6</v>
      </c>
      <c r="I5" s="84" t="s">
        <v>8</v>
      </c>
      <c r="J5" s="82" t="s">
        <v>9</v>
      </c>
      <c r="K5" s="81" t="s">
        <v>10</v>
      </c>
      <c r="L5" s="82" t="s">
        <v>6</v>
      </c>
      <c r="M5" s="84" t="s">
        <v>8</v>
      </c>
      <c r="N5" s="82" t="s">
        <v>9</v>
      </c>
      <c r="O5" s="81" t="s">
        <v>10</v>
      </c>
      <c r="P5" s="107"/>
    </row>
    <row r="6" spans="1:16" ht="45" customHeight="1">
      <c r="A6" s="85" t="s">
        <v>11</v>
      </c>
      <c r="B6" s="86">
        <f>G6+K6+O6</f>
        <v>424.8</v>
      </c>
      <c r="C6" s="86">
        <f t="shared" ref="C6:O6" si="0">SUM(C7:C14)</f>
        <v>12</v>
      </c>
      <c r="D6" s="86">
        <f t="shared" si="0"/>
        <v>35.084400000000002</v>
      </c>
      <c r="E6" s="86">
        <f t="shared" si="0"/>
        <v>1564.53</v>
      </c>
      <c r="F6" s="86">
        <f t="shared" si="0"/>
        <v>1149.68</v>
      </c>
      <c r="G6" s="87">
        <f t="shared" si="0"/>
        <v>414.85</v>
      </c>
      <c r="H6" s="86">
        <f t="shared" si="0"/>
        <v>2</v>
      </c>
      <c r="I6" s="86">
        <f t="shared" si="0"/>
        <v>30.3</v>
      </c>
      <c r="J6" s="86">
        <f t="shared" si="0"/>
        <v>21</v>
      </c>
      <c r="K6" s="87">
        <f t="shared" si="0"/>
        <v>9.3000000000000007</v>
      </c>
      <c r="L6" s="86">
        <f t="shared" si="0"/>
        <v>1</v>
      </c>
      <c r="M6" s="86">
        <f t="shared" si="0"/>
        <v>0.64939999999999998</v>
      </c>
      <c r="N6" s="86">
        <f t="shared" si="0"/>
        <v>0</v>
      </c>
      <c r="O6" s="87">
        <f t="shared" si="0"/>
        <v>0.65</v>
      </c>
      <c r="P6" s="89">
        <f>G6+K6+O6</f>
        <v>424.8</v>
      </c>
    </row>
    <row r="7" spans="1:16" ht="45" customHeight="1">
      <c r="A7" s="85" t="s">
        <v>12</v>
      </c>
      <c r="B7" s="86">
        <f>G7+K7+O7</f>
        <v>38.99</v>
      </c>
      <c r="C7" s="83">
        <v>1</v>
      </c>
      <c r="D7" s="83">
        <f>[1]一览表!F8</f>
        <v>4.5</v>
      </c>
      <c r="E7" s="83">
        <f>[1]一览表!G8</f>
        <v>189.49</v>
      </c>
      <c r="F7" s="83">
        <f>[1]一览表!K8</f>
        <v>150.5</v>
      </c>
      <c r="G7" s="81">
        <f t="shared" ref="G7:G13" si="1">E7-F7</f>
        <v>38.99</v>
      </c>
      <c r="H7" s="83"/>
      <c r="I7" s="83"/>
      <c r="J7" s="83"/>
      <c r="K7" s="81"/>
      <c r="L7" s="83"/>
      <c r="M7" s="83"/>
      <c r="N7" s="83"/>
      <c r="O7" s="81"/>
      <c r="P7" s="89">
        <f>G7+K7+O7</f>
        <v>38.99</v>
      </c>
    </row>
    <row r="8" spans="1:16" ht="45" customHeight="1">
      <c r="A8" s="85" t="s">
        <v>13</v>
      </c>
      <c r="B8" s="86">
        <f t="shared" ref="B8:B14" si="2">G8+K8+O8</f>
        <v>4.32</v>
      </c>
      <c r="C8" s="83">
        <v>1</v>
      </c>
      <c r="D8" s="83">
        <v>0.7</v>
      </c>
      <c r="E8" s="83">
        <v>28.4</v>
      </c>
      <c r="F8" s="83">
        <v>24.08</v>
      </c>
      <c r="G8" s="81">
        <f t="shared" si="1"/>
        <v>4.32</v>
      </c>
      <c r="H8" s="83"/>
      <c r="I8" s="83"/>
      <c r="J8" s="83"/>
      <c r="K8" s="81"/>
      <c r="L8" s="83"/>
      <c r="M8" s="83"/>
      <c r="N8" s="83"/>
      <c r="O8" s="81"/>
      <c r="P8" s="89">
        <f t="shared" ref="P8:P14" si="3">G8+K8+O8</f>
        <v>4.32</v>
      </c>
    </row>
    <row r="9" spans="1:16" ht="45" customHeight="1">
      <c r="A9" s="85" t="s">
        <v>14</v>
      </c>
      <c r="B9" s="86">
        <f t="shared" si="2"/>
        <v>79.83</v>
      </c>
      <c r="C9" s="83">
        <v>2</v>
      </c>
      <c r="D9" s="83">
        <v>6.0970000000000004</v>
      </c>
      <c r="E9" s="83">
        <v>267.77999999999997</v>
      </c>
      <c r="F9" s="83">
        <v>187.95</v>
      </c>
      <c r="G9" s="81">
        <f t="shared" si="1"/>
        <v>79.83</v>
      </c>
      <c r="H9" s="83"/>
      <c r="I9" s="83"/>
      <c r="J9" s="83"/>
      <c r="K9" s="81"/>
      <c r="L9" s="83"/>
      <c r="M9" s="83"/>
      <c r="N9" s="83"/>
      <c r="O9" s="81"/>
      <c r="P9" s="89">
        <f t="shared" si="3"/>
        <v>79.83</v>
      </c>
    </row>
    <row r="10" spans="1:16" ht="45" customHeight="1">
      <c r="A10" s="85" t="s">
        <v>15</v>
      </c>
      <c r="B10" s="86">
        <f t="shared" si="2"/>
        <v>163.38</v>
      </c>
      <c r="C10" s="83">
        <v>4</v>
      </c>
      <c r="D10" s="83">
        <v>13.9184</v>
      </c>
      <c r="E10" s="83">
        <v>658.19</v>
      </c>
      <c r="F10" s="83">
        <v>495.46</v>
      </c>
      <c r="G10" s="81">
        <f t="shared" si="1"/>
        <v>162.72999999999999</v>
      </c>
      <c r="H10" s="83"/>
      <c r="I10" s="83"/>
      <c r="J10" s="83"/>
      <c r="K10" s="81"/>
      <c r="L10" s="83">
        <v>1</v>
      </c>
      <c r="M10" s="83">
        <v>0.64939999999999998</v>
      </c>
      <c r="N10" s="83"/>
      <c r="O10" s="81">
        <v>0.65</v>
      </c>
      <c r="P10" s="89">
        <f t="shared" si="3"/>
        <v>163.38</v>
      </c>
    </row>
    <row r="11" spans="1:16" ht="45" customHeight="1">
      <c r="A11" s="85" t="s">
        <v>16</v>
      </c>
      <c r="B11" s="86">
        <f t="shared" si="2"/>
        <v>16.97</v>
      </c>
      <c r="C11" s="83">
        <v>1</v>
      </c>
      <c r="D11" s="83">
        <v>1.71</v>
      </c>
      <c r="E11" s="83">
        <v>64.849999999999994</v>
      </c>
      <c r="F11" s="83">
        <v>47.88</v>
      </c>
      <c r="G11" s="81">
        <f t="shared" si="1"/>
        <v>16.97</v>
      </c>
      <c r="H11" s="83"/>
      <c r="I11" s="90"/>
      <c r="J11" s="90"/>
      <c r="K11" s="91"/>
      <c r="L11" s="83"/>
      <c r="M11" s="83"/>
      <c r="N11" s="83"/>
      <c r="O11" s="81"/>
      <c r="P11" s="89">
        <f t="shared" si="3"/>
        <v>16.97</v>
      </c>
    </row>
    <row r="12" spans="1:16" ht="45" customHeight="1">
      <c r="A12" s="85" t="s">
        <v>17</v>
      </c>
      <c r="B12" s="86">
        <f t="shared" si="2"/>
        <v>68.959999999999994</v>
      </c>
      <c r="C12" s="83">
        <v>1</v>
      </c>
      <c r="D12" s="83">
        <v>4.8979999999999997</v>
      </c>
      <c r="E12" s="83">
        <v>216.45</v>
      </c>
      <c r="F12" s="83">
        <v>147.49</v>
      </c>
      <c r="G12" s="81">
        <f t="shared" si="1"/>
        <v>68.959999999999994</v>
      </c>
      <c r="H12" s="83"/>
      <c r="I12" s="83"/>
      <c r="J12" s="83"/>
      <c r="K12" s="81"/>
      <c r="L12" s="83"/>
      <c r="M12" s="83"/>
      <c r="N12" s="83"/>
      <c r="O12" s="81"/>
      <c r="P12" s="89">
        <f t="shared" si="3"/>
        <v>68.959999999999994</v>
      </c>
    </row>
    <row r="13" spans="1:16" ht="45" customHeight="1">
      <c r="A13" s="85" t="s">
        <v>18</v>
      </c>
      <c r="B13" s="86">
        <f t="shared" si="2"/>
        <v>43.05</v>
      </c>
      <c r="C13" s="83">
        <v>2</v>
      </c>
      <c r="D13" s="83">
        <v>3.2610000000000001</v>
      </c>
      <c r="E13" s="83">
        <v>139.37</v>
      </c>
      <c r="F13" s="83">
        <v>96.32</v>
      </c>
      <c r="G13" s="81">
        <f t="shared" si="1"/>
        <v>43.05</v>
      </c>
      <c r="H13" s="83"/>
      <c r="I13" s="83"/>
      <c r="J13" s="83"/>
      <c r="K13" s="81"/>
      <c r="L13" s="83"/>
      <c r="M13" s="83"/>
      <c r="N13" s="83"/>
      <c r="O13" s="81"/>
      <c r="P13" s="89">
        <f t="shared" si="3"/>
        <v>43.05</v>
      </c>
    </row>
    <row r="14" spans="1:16" ht="45" customHeight="1">
      <c r="A14" s="85" t="s">
        <v>19</v>
      </c>
      <c r="B14" s="86">
        <f t="shared" si="2"/>
        <v>9.3000000000000007</v>
      </c>
      <c r="C14" s="83"/>
      <c r="D14" s="83"/>
      <c r="E14" s="83"/>
      <c r="F14" s="83"/>
      <c r="G14" s="81"/>
      <c r="H14" s="83">
        <v>2</v>
      </c>
      <c r="I14" s="83">
        <v>30.3</v>
      </c>
      <c r="J14" s="83">
        <v>21</v>
      </c>
      <c r="K14" s="81">
        <f>I14-J14</f>
        <v>9.3000000000000007</v>
      </c>
      <c r="L14" s="83"/>
      <c r="M14" s="83"/>
      <c r="N14" s="83"/>
      <c r="O14" s="81"/>
      <c r="P14" s="89">
        <f t="shared" si="3"/>
        <v>9.3000000000000007</v>
      </c>
    </row>
  </sheetData>
  <mergeCells count="10">
    <mergeCell ref="P4:P5"/>
    <mergeCell ref="A1:B1"/>
    <mergeCell ref="A2:O2"/>
    <mergeCell ref="A3:B3"/>
    <mergeCell ref="M3:O3"/>
    <mergeCell ref="C4:G4"/>
    <mergeCell ref="H4:K4"/>
    <mergeCell ref="L4:O4"/>
    <mergeCell ref="A4:A5"/>
    <mergeCell ref="B4:B5"/>
  </mergeCells>
  <phoneticPr fontId="31" type="noConversion"/>
  <pageMargins left="0.75138888888888899" right="0.75138888888888899" top="1" bottom="1" header="0.51180555555555596" footer="0.51180555555555596"/>
  <pageSetup paperSize="9" scale="71" firstPageNumber="3" orientation="landscape" useFirstPageNumber="1" r:id="rId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zoomScale="85" zoomScaleNormal="85" workbookViewId="0">
      <pane ySplit="5" topLeftCell="A23" activePane="bottomLeft" state="frozen"/>
      <selection pane="bottomLeft" activeCell="A2" sqref="A2:L2"/>
    </sheetView>
  </sheetViews>
  <sheetFormatPr defaultColWidth="9" defaultRowHeight="13.5"/>
  <cols>
    <col min="1" max="1" width="4.75" style="6" customWidth="1"/>
    <col min="2" max="2" width="29.75" style="6" customWidth="1"/>
    <col min="3" max="4" width="15.625" style="7" customWidth="1"/>
    <col min="5" max="5" width="15.625" style="6" customWidth="1"/>
    <col min="6" max="6" width="15.625" style="8" customWidth="1"/>
    <col min="7" max="10" width="15.625" style="9" customWidth="1"/>
    <col min="11" max="11" width="15.625" style="10" customWidth="1"/>
    <col min="12" max="12" width="15.625" style="6" customWidth="1"/>
    <col min="13" max="16384" width="9" style="6"/>
  </cols>
  <sheetData>
    <row r="1" spans="1:12" ht="20.100000000000001" customHeight="1">
      <c r="A1" s="92" t="s">
        <v>20</v>
      </c>
      <c r="B1" s="92"/>
      <c r="C1" s="12"/>
      <c r="D1" s="12"/>
      <c r="E1" s="13"/>
      <c r="F1" s="14"/>
      <c r="G1" s="15"/>
      <c r="H1" s="15"/>
      <c r="I1" s="15"/>
      <c r="J1" s="15"/>
      <c r="K1" s="13"/>
      <c r="L1" s="13"/>
    </row>
    <row r="2" spans="1:12" ht="33.950000000000003" customHeight="1">
      <c r="A2" s="108" t="s">
        <v>58</v>
      </c>
      <c r="B2" s="108"/>
      <c r="C2" s="109"/>
      <c r="D2" s="109"/>
      <c r="E2" s="108"/>
      <c r="F2" s="110"/>
      <c r="G2" s="111"/>
      <c r="H2" s="111"/>
      <c r="I2" s="111"/>
      <c r="J2" s="111"/>
      <c r="K2" s="112"/>
      <c r="L2" s="108"/>
    </row>
    <row r="3" spans="1:12" ht="20.100000000000001" customHeight="1">
      <c r="A3" s="113"/>
      <c r="B3" s="113"/>
      <c r="C3" s="16"/>
      <c r="D3" s="16"/>
      <c r="E3" s="17"/>
      <c r="F3" s="18"/>
      <c r="G3" s="19"/>
      <c r="H3" s="19"/>
      <c r="I3" s="19"/>
      <c r="J3" s="114" t="s">
        <v>21</v>
      </c>
      <c r="K3" s="115"/>
      <c r="L3" s="115"/>
    </row>
    <row r="4" spans="1:12" s="1" customFormat="1" ht="33" customHeight="1">
      <c r="A4" s="120" t="s">
        <v>22</v>
      </c>
      <c r="B4" s="121" t="s">
        <v>23</v>
      </c>
      <c r="C4" s="122" t="s">
        <v>24</v>
      </c>
      <c r="D4" s="123" t="s">
        <v>25</v>
      </c>
      <c r="E4" s="120" t="s">
        <v>26</v>
      </c>
      <c r="F4" s="124" t="s">
        <v>27</v>
      </c>
      <c r="G4" s="116" t="s">
        <v>28</v>
      </c>
      <c r="H4" s="116"/>
      <c r="I4" s="116"/>
      <c r="J4" s="125" t="s">
        <v>10</v>
      </c>
      <c r="K4" s="126" t="s">
        <v>29</v>
      </c>
      <c r="L4" s="120" t="s">
        <v>30</v>
      </c>
    </row>
    <row r="5" spans="1:12" s="1" customFormat="1" ht="33" customHeight="1">
      <c r="A5" s="120"/>
      <c r="B5" s="121"/>
      <c r="C5" s="122"/>
      <c r="D5" s="123"/>
      <c r="E5" s="120"/>
      <c r="F5" s="124"/>
      <c r="G5" s="20" t="s">
        <v>31</v>
      </c>
      <c r="H5" s="21" t="s">
        <v>32</v>
      </c>
      <c r="I5" s="21" t="s">
        <v>33</v>
      </c>
      <c r="J5" s="125"/>
      <c r="K5" s="126"/>
      <c r="L5" s="120"/>
    </row>
    <row r="6" spans="1:12" s="2" customFormat="1" ht="33" customHeight="1">
      <c r="A6" s="117" t="s">
        <v>34</v>
      </c>
      <c r="B6" s="117"/>
      <c r="C6" s="23">
        <f t="shared" ref="C6:J6" si="0">C7+C28+C32</f>
        <v>39.918999999999997</v>
      </c>
      <c r="D6" s="23">
        <f t="shared" si="0"/>
        <v>1733.07</v>
      </c>
      <c r="E6" s="23">
        <f t="shared" si="0"/>
        <v>38.084400000000002</v>
      </c>
      <c r="F6" s="23">
        <f t="shared" si="0"/>
        <v>1595.4793999999999</v>
      </c>
      <c r="G6" s="24">
        <f t="shared" si="0"/>
        <v>1170.68</v>
      </c>
      <c r="H6" s="24">
        <f t="shared" si="0"/>
        <v>47.88</v>
      </c>
      <c r="I6" s="24">
        <f t="shared" si="0"/>
        <v>1122.8</v>
      </c>
      <c r="J6" s="24">
        <f t="shared" si="0"/>
        <v>424.8</v>
      </c>
      <c r="K6" s="69"/>
      <c r="L6" s="22"/>
    </row>
    <row r="7" spans="1:12" s="3" customFormat="1" ht="33" customHeight="1">
      <c r="A7" s="118" t="s">
        <v>35</v>
      </c>
      <c r="B7" s="118"/>
      <c r="C7" s="26">
        <f t="shared" ref="C7:F7" si="1">C8+C10+C12+C15+C20+C22+C25</f>
        <v>36.918999999999997</v>
      </c>
      <c r="D7" s="26">
        <f t="shared" si="1"/>
        <v>1694.37</v>
      </c>
      <c r="E7" s="27">
        <f t="shared" si="1"/>
        <v>35.084400000000002</v>
      </c>
      <c r="F7" s="28">
        <f t="shared" si="1"/>
        <v>1564.53</v>
      </c>
      <c r="G7" s="29">
        <f>G8+G10+G12+G15+G20+G22+G25</f>
        <v>1149.68</v>
      </c>
      <c r="H7" s="29">
        <f>H8+H10+H12+H15+H20+H22+H25</f>
        <v>47.88</v>
      </c>
      <c r="I7" s="29">
        <f>I8+I10+I12+I15+I20+I22+I25</f>
        <v>1101.8</v>
      </c>
      <c r="J7" s="29">
        <f t="shared" ref="J7:J31" si="2">F7-G7</f>
        <v>414.85</v>
      </c>
      <c r="K7" s="127" t="s">
        <v>36</v>
      </c>
      <c r="L7" s="70"/>
    </row>
    <row r="8" spans="1:12" s="4" customFormat="1" ht="33" customHeight="1">
      <c r="A8" s="30"/>
      <c r="B8" s="22" t="s">
        <v>12</v>
      </c>
      <c r="C8" s="23">
        <f t="shared" ref="C8:F8" si="3">C9</f>
        <v>5</v>
      </c>
      <c r="D8" s="23">
        <f t="shared" si="3"/>
        <v>215</v>
      </c>
      <c r="E8" s="23">
        <f t="shared" si="3"/>
        <v>4.5</v>
      </c>
      <c r="F8" s="31">
        <f t="shared" si="3"/>
        <v>189.49</v>
      </c>
      <c r="G8" s="24">
        <f>SUM(G9:G9)</f>
        <v>150.5</v>
      </c>
      <c r="H8" s="24"/>
      <c r="I8" s="24">
        <f>SUM(I9:I9)</f>
        <v>150.5</v>
      </c>
      <c r="J8" s="24">
        <f t="shared" si="2"/>
        <v>38.99</v>
      </c>
      <c r="K8" s="128"/>
      <c r="L8" s="71"/>
    </row>
    <row r="9" spans="1:12" s="2" customFormat="1" ht="33" customHeight="1">
      <c r="A9" s="32">
        <v>1</v>
      </c>
      <c r="B9" s="33" t="s">
        <v>37</v>
      </c>
      <c r="C9" s="34">
        <v>5</v>
      </c>
      <c r="D9" s="34">
        <v>215</v>
      </c>
      <c r="E9" s="35">
        <v>4.5</v>
      </c>
      <c r="F9" s="36">
        <v>189.49</v>
      </c>
      <c r="G9" s="37">
        <f t="shared" ref="G9:G14" si="4">SUM(H9:I9)</f>
        <v>150.5</v>
      </c>
      <c r="H9" s="37"/>
      <c r="I9" s="72">
        <v>150.5</v>
      </c>
      <c r="J9" s="37">
        <f t="shared" si="2"/>
        <v>38.99</v>
      </c>
      <c r="K9" s="128"/>
      <c r="L9" s="53"/>
    </row>
    <row r="10" spans="1:12" s="4" customFormat="1" ht="33" customHeight="1">
      <c r="A10" s="30"/>
      <c r="B10" s="22" t="s">
        <v>13</v>
      </c>
      <c r="C10" s="23">
        <f t="shared" ref="C10:F10" si="5">C11</f>
        <v>0.8</v>
      </c>
      <c r="D10" s="23">
        <f t="shared" si="5"/>
        <v>34.4</v>
      </c>
      <c r="E10" s="23">
        <f t="shared" si="5"/>
        <v>0.7</v>
      </c>
      <c r="F10" s="31">
        <f t="shared" si="5"/>
        <v>28.4</v>
      </c>
      <c r="G10" s="24">
        <f>SUM(G11:G11)</f>
        <v>24.08</v>
      </c>
      <c r="H10" s="24"/>
      <c r="I10" s="24">
        <f>SUM(I11:I11)</f>
        <v>24.08</v>
      </c>
      <c r="J10" s="24">
        <f t="shared" si="2"/>
        <v>4.32</v>
      </c>
      <c r="K10" s="128"/>
      <c r="L10" s="71"/>
    </row>
    <row r="11" spans="1:12" s="2" customFormat="1" ht="33" customHeight="1">
      <c r="A11" s="38">
        <v>2</v>
      </c>
      <c r="B11" s="32" t="s">
        <v>38</v>
      </c>
      <c r="C11" s="39">
        <v>0.8</v>
      </c>
      <c r="D11" s="39">
        <v>34.4</v>
      </c>
      <c r="E11" s="32">
        <v>0.7</v>
      </c>
      <c r="F11" s="40">
        <v>28.4</v>
      </c>
      <c r="G11" s="37">
        <f t="shared" si="4"/>
        <v>24.08</v>
      </c>
      <c r="H11" s="37"/>
      <c r="I11" s="37">
        <v>24.08</v>
      </c>
      <c r="J11" s="37">
        <f t="shared" si="2"/>
        <v>4.32</v>
      </c>
      <c r="K11" s="128"/>
      <c r="L11" s="53"/>
    </row>
    <row r="12" spans="1:12" s="4" customFormat="1" ht="33" customHeight="1">
      <c r="A12" s="30"/>
      <c r="B12" s="22" t="s">
        <v>14</v>
      </c>
      <c r="C12" s="23">
        <f t="shared" ref="C12:F12" si="6">C13+C14</f>
        <v>5.9219999999999997</v>
      </c>
      <c r="D12" s="23">
        <f t="shared" si="6"/>
        <v>268.5</v>
      </c>
      <c r="E12" s="23">
        <f t="shared" si="6"/>
        <v>6.0970000000000004</v>
      </c>
      <c r="F12" s="31">
        <f t="shared" si="6"/>
        <v>267.77999999999997</v>
      </c>
      <c r="G12" s="24">
        <f>SUM(G13:G14)</f>
        <v>187.95</v>
      </c>
      <c r="H12" s="24"/>
      <c r="I12" s="24">
        <f>SUM(I13:I14)</f>
        <v>187.95</v>
      </c>
      <c r="J12" s="24">
        <f t="shared" si="2"/>
        <v>79.83</v>
      </c>
      <c r="K12" s="128"/>
      <c r="L12" s="22"/>
    </row>
    <row r="13" spans="1:12" s="2" customFormat="1" ht="33" customHeight="1">
      <c r="A13" s="32">
        <v>3</v>
      </c>
      <c r="B13" s="32" t="s">
        <v>39</v>
      </c>
      <c r="C13" s="39">
        <v>3.5</v>
      </c>
      <c r="D13" s="39">
        <v>150.5</v>
      </c>
      <c r="E13" s="35">
        <v>3.85</v>
      </c>
      <c r="F13" s="40">
        <v>154.13</v>
      </c>
      <c r="G13" s="37">
        <f t="shared" si="4"/>
        <v>105.35</v>
      </c>
      <c r="H13" s="37"/>
      <c r="I13" s="72">
        <v>105.35</v>
      </c>
      <c r="J13" s="37">
        <f t="shared" si="2"/>
        <v>48.78</v>
      </c>
      <c r="K13" s="128"/>
      <c r="L13" s="32"/>
    </row>
    <row r="14" spans="1:12" s="2" customFormat="1" ht="33" customHeight="1">
      <c r="A14" s="32">
        <v>4</v>
      </c>
      <c r="B14" s="32" t="s">
        <v>40</v>
      </c>
      <c r="C14" s="39">
        <v>2.4220000000000002</v>
      </c>
      <c r="D14" s="39">
        <v>118</v>
      </c>
      <c r="E14" s="37">
        <v>2.2469999999999999</v>
      </c>
      <c r="F14" s="40">
        <v>113.65</v>
      </c>
      <c r="G14" s="37">
        <f t="shared" si="4"/>
        <v>82.6</v>
      </c>
      <c r="H14" s="37"/>
      <c r="I14" s="72">
        <v>82.6</v>
      </c>
      <c r="J14" s="37">
        <f t="shared" si="2"/>
        <v>31.05</v>
      </c>
      <c r="K14" s="128"/>
      <c r="L14" s="32"/>
    </row>
    <row r="15" spans="1:12" s="4" customFormat="1" ht="33" customHeight="1">
      <c r="A15" s="30"/>
      <c r="B15" s="22" t="s">
        <v>15</v>
      </c>
      <c r="C15" s="23">
        <f t="shared" ref="C15:F15" si="7">C16+C17+C18+C19</f>
        <v>15.1</v>
      </c>
      <c r="D15" s="23">
        <f t="shared" si="7"/>
        <v>729.3</v>
      </c>
      <c r="E15" s="23">
        <f t="shared" si="7"/>
        <v>13.9184</v>
      </c>
      <c r="F15" s="31">
        <f t="shared" si="7"/>
        <v>658.19</v>
      </c>
      <c r="G15" s="24">
        <f>SUM(G16:G19)</f>
        <v>495.46</v>
      </c>
      <c r="H15" s="24"/>
      <c r="I15" s="24">
        <f>SUM(I16:I19)</f>
        <v>495.46</v>
      </c>
      <c r="J15" s="24">
        <f t="shared" si="2"/>
        <v>162.72999999999999</v>
      </c>
      <c r="K15" s="128"/>
      <c r="L15" s="22"/>
    </row>
    <row r="16" spans="1:12" s="2" customFormat="1" ht="33" customHeight="1">
      <c r="A16" s="32">
        <v>5</v>
      </c>
      <c r="B16" s="32" t="s">
        <v>41</v>
      </c>
      <c r="C16" s="39">
        <v>8</v>
      </c>
      <c r="D16" s="39">
        <v>424</v>
      </c>
      <c r="E16" s="32">
        <v>7.3019999999999996</v>
      </c>
      <c r="F16" s="40">
        <v>383.47</v>
      </c>
      <c r="G16" s="37">
        <f t="shared" ref="G16:G19" si="8">SUM(H16:I16)</f>
        <v>296.8</v>
      </c>
      <c r="H16" s="37"/>
      <c r="I16" s="72">
        <v>296.8</v>
      </c>
      <c r="J16" s="37">
        <f t="shared" si="2"/>
        <v>86.67</v>
      </c>
      <c r="K16" s="128"/>
      <c r="L16" s="32"/>
    </row>
    <row r="17" spans="1:12" s="2" customFormat="1" ht="33" customHeight="1">
      <c r="A17" s="32">
        <v>6</v>
      </c>
      <c r="B17" s="32" t="s">
        <v>42</v>
      </c>
      <c r="C17" s="39">
        <v>1.3</v>
      </c>
      <c r="D17" s="39">
        <v>55.9</v>
      </c>
      <c r="E17" s="32">
        <v>1.335</v>
      </c>
      <c r="F17" s="40">
        <v>56.69</v>
      </c>
      <c r="G17" s="37">
        <f t="shared" si="8"/>
        <v>24.08</v>
      </c>
      <c r="H17" s="37"/>
      <c r="I17" s="72">
        <v>24.08</v>
      </c>
      <c r="J17" s="37">
        <f t="shared" si="2"/>
        <v>32.61</v>
      </c>
      <c r="K17" s="128"/>
      <c r="L17" s="32"/>
    </row>
    <row r="18" spans="1:12" s="2" customFormat="1" ht="33" customHeight="1">
      <c r="A18" s="32">
        <v>7</v>
      </c>
      <c r="B18" s="32" t="s">
        <v>43</v>
      </c>
      <c r="C18" s="39">
        <v>2.5</v>
      </c>
      <c r="D18" s="39">
        <v>107.5</v>
      </c>
      <c r="E18" s="32">
        <v>2.2214</v>
      </c>
      <c r="F18" s="40">
        <v>94.04</v>
      </c>
      <c r="G18" s="37">
        <f t="shared" si="8"/>
        <v>75.25</v>
      </c>
      <c r="H18" s="37"/>
      <c r="I18" s="72">
        <v>75.25</v>
      </c>
      <c r="J18" s="37">
        <f t="shared" si="2"/>
        <v>18.79</v>
      </c>
      <c r="K18" s="128"/>
      <c r="L18" s="32"/>
    </row>
    <row r="19" spans="1:12" s="2" customFormat="1" ht="33" customHeight="1">
      <c r="A19" s="32">
        <v>8</v>
      </c>
      <c r="B19" s="32" t="s">
        <v>44</v>
      </c>
      <c r="C19" s="39">
        <v>3.3</v>
      </c>
      <c r="D19" s="39">
        <v>141.9</v>
      </c>
      <c r="E19" s="32">
        <v>3.06</v>
      </c>
      <c r="F19" s="40">
        <v>123.99</v>
      </c>
      <c r="G19" s="37">
        <f t="shared" si="8"/>
        <v>99.33</v>
      </c>
      <c r="H19" s="37"/>
      <c r="I19" s="72">
        <v>99.33</v>
      </c>
      <c r="J19" s="37">
        <f t="shared" si="2"/>
        <v>24.66</v>
      </c>
      <c r="K19" s="128"/>
      <c r="L19" s="32"/>
    </row>
    <row r="20" spans="1:12" s="4" customFormat="1" ht="33" customHeight="1">
      <c r="A20" s="22"/>
      <c r="B20" s="22" t="s">
        <v>16</v>
      </c>
      <c r="C20" s="23">
        <f t="shared" ref="C20:G20" si="9">C21</f>
        <v>1.8</v>
      </c>
      <c r="D20" s="23">
        <f t="shared" si="9"/>
        <v>68.400000000000006</v>
      </c>
      <c r="E20" s="23">
        <f t="shared" si="9"/>
        <v>1.71</v>
      </c>
      <c r="F20" s="31">
        <f t="shared" si="9"/>
        <v>64.849999999999994</v>
      </c>
      <c r="G20" s="24">
        <f t="shared" si="9"/>
        <v>47.88</v>
      </c>
      <c r="H20" s="24">
        <f>H21</f>
        <v>47.88</v>
      </c>
      <c r="I20" s="24"/>
      <c r="J20" s="24">
        <f t="shared" si="2"/>
        <v>16.97</v>
      </c>
      <c r="K20" s="128"/>
      <c r="L20" s="22"/>
    </row>
    <row r="21" spans="1:12" s="2" customFormat="1" ht="33" customHeight="1">
      <c r="A21" s="32">
        <v>9</v>
      </c>
      <c r="B21" s="41" t="s">
        <v>45</v>
      </c>
      <c r="C21" s="42">
        <v>1.8</v>
      </c>
      <c r="D21" s="42">
        <v>68.400000000000006</v>
      </c>
      <c r="E21" s="43">
        <v>1.71</v>
      </c>
      <c r="F21" s="44">
        <v>64.849999999999994</v>
      </c>
      <c r="G21" s="37">
        <f t="shared" ref="G21:G24" si="10">SUM(H21:I21)</f>
        <v>47.88</v>
      </c>
      <c r="H21" s="37">
        <v>47.88</v>
      </c>
      <c r="I21" s="72"/>
      <c r="J21" s="37">
        <f t="shared" si="2"/>
        <v>16.97</v>
      </c>
      <c r="K21" s="128"/>
      <c r="L21" s="32"/>
    </row>
    <row r="22" spans="1:12" s="4" customFormat="1" ht="33" customHeight="1">
      <c r="A22" s="22"/>
      <c r="B22" s="45" t="s">
        <v>17</v>
      </c>
      <c r="C22" s="46">
        <f t="shared" ref="C22:G22" si="11">C23+C24</f>
        <v>4.9000000000000004</v>
      </c>
      <c r="D22" s="46">
        <f t="shared" si="11"/>
        <v>210.7</v>
      </c>
      <c r="E22" s="46">
        <f t="shared" si="11"/>
        <v>4.8979999999999997</v>
      </c>
      <c r="F22" s="47">
        <f t="shared" si="11"/>
        <v>216.45</v>
      </c>
      <c r="G22" s="48">
        <f t="shared" si="11"/>
        <v>147.49</v>
      </c>
      <c r="H22" s="48"/>
      <c r="I22" s="48">
        <f>I23+I24</f>
        <v>147.49</v>
      </c>
      <c r="J22" s="24">
        <f t="shared" si="2"/>
        <v>68.959999999999994</v>
      </c>
      <c r="K22" s="128"/>
      <c r="L22" s="22"/>
    </row>
    <row r="23" spans="1:12" s="2" customFormat="1" ht="33" customHeight="1">
      <c r="A23" s="49">
        <v>10</v>
      </c>
      <c r="B23" s="32" t="s">
        <v>46</v>
      </c>
      <c r="C23" s="50">
        <v>2.8</v>
      </c>
      <c r="D23" s="50">
        <v>120.4</v>
      </c>
      <c r="E23" s="32">
        <v>2.7</v>
      </c>
      <c r="F23" s="51">
        <v>123.1</v>
      </c>
      <c r="G23" s="37">
        <f t="shared" si="10"/>
        <v>84.28</v>
      </c>
      <c r="H23" s="37"/>
      <c r="I23" s="72">
        <v>84.28</v>
      </c>
      <c r="J23" s="37">
        <f t="shared" si="2"/>
        <v>38.82</v>
      </c>
      <c r="K23" s="128"/>
      <c r="L23" s="32"/>
    </row>
    <row r="24" spans="1:12" s="2" customFormat="1" ht="33" customHeight="1">
      <c r="A24" s="49">
        <v>11</v>
      </c>
      <c r="B24" s="32" t="s">
        <v>47</v>
      </c>
      <c r="C24" s="50">
        <v>2.1</v>
      </c>
      <c r="D24" s="50">
        <v>90.3</v>
      </c>
      <c r="E24" s="32">
        <v>2.198</v>
      </c>
      <c r="F24" s="52">
        <v>93.35</v>
      </c>
      <c r="G24" s="37">
        <f t="shared" si="10"/>
        <v>63.21</v>
      </c>
      <c r="H24" s="37"/>
      <c r="I24" s="37">
        <v>63.21</v>
      </c>
      <c r="J24" s="37">
        <f t="shared" si="2"/>
        <v>30.14</v>
      </c>
      <c r="K24" s="128"/>
      <c r="L24" s="32"/>
    </row>
    <row r="25" spans="1:12" s="4" customFormat="1" ht="33" customHeight="1">
      <c r="A25" s="30"/>
      <c r="B25" s="22" t="s">
        <v>48</v>
      </c>
      <c r="C25" s="23">
        <f t="shared" ref="C25:G25" si="12">C26+C27</f>
        <v>3.3969999999999998</v>
      </c>
      <c r="D25" s="23">
        <f t="shared" si="12"/>
        <v>168.07</v>
      </c>
      <c r="E25" s="23">
        <f t="shared" si="12"/>
        <v>3.2610000000000001</v>
      </c>
      <c r="F25" s="31">
        <f t="shared" si="12"/>
        <v>139.37</v>
      </c>
      <c r="G25" s="24">
        <f t="shared" si="12"/>
        <v>96.32</v>
      </c>
      <c r="H25" s="24"/>
      <c r="I25" s="24">
        <f>I26+I27</f>
        <v>96.32</v>
      </c>
      <c r="J25" s="24">
        <f t="shared" si="2"/>
        <v>43.05</v>
      </c>
      <c r="K25" s="128"/>
      <c r="L25" s="22"/>
    </row>
    <row r="26" spans="1:12" s="2" customFormat="1" ht="33" customHeight="1">
      <c r="A26" s="32">
        <v>12</v>
      </c>
      <c r="B26" s="32" t="s">
        <v>49</v>
      </c>
      <c r="C26" s="39">
        <v>1.1970000000000001</v>
      </c>
      <c r="D26" s="39">
        <v>51.47</v>
      </c>
      <c r="E26" s="32">
        <v>1.1950000000000001</v>
      </c>
      <c r="F26" s="40">
        <v>52.48</v>
      </c>
      <c r="G26" s="37">
        <f t="shared" ref="G26:G31" si="13">SUM(H26:I26)</f>
        <v>30.1</v>
      </c>
      <c r="H26" s="37"/>
      <c r="I26" s="37">
        <v>30.1</v>
      </c>
      <c r="J26" s="37">
        <f t="shared" si="2"/>
        <v>22.38</v>
      </c>
      <c r="K26" s="128"/>
      <c r="L26" s="32"/>
    </row>
    <row r="27" spans="1:12" s="2" customFormat="1" ht="33" customHeight="1">
      <c r="A27" s="32">
        <v>13</v>
      </c>
      <c r="B27" s="32" t="s">
        <v>50</v>
      </c>
      <c r="C27" s="39">
        <v>2.2000000000000002</v>
      </c>
      <c r="D27" s="39">
        <v>116.6</v>
      </c>
      <c r="E27" s="53">
        <v>2.0659999999999998</v>
      </c>
      <c r="F27" s="40">
        <v>86.89</v>
      </c>
      <c r="G27" s="37">
        <f t="shared" si="13"/>
        <v>66.22</v>
      </c>
      <c r="H27" s="37"/>
      <c r="I27" s="72">
        <v>66.22</v>
      </c>
      <c r="J27" s="37">
        <f t="shared" si="2"/>
        <v>20.67</v>
      </c>
      <c r="K27" s="129"/>
      <c r="L27" s="32"/>
    </row>
    <row r="28" spans="1:12" s="3" customFormat="1" ht="33" customHeight="1">
      <c r="A28" s="118" t="s">
        <v>51</v>
      </c>
      <c r="B28" s="118"/>
      <c r="C28" s="26">
        <f t="shared" ref="C28:G28" si="14">C29</f>
        <v>2</v>
      </c>
      <c r="D28" s="26">
        <f t="shared" si="14"/>
        <v>30</v>
      </c>
      <c r="E28" s="25">
        <f t="shared" si="14"/>
        <v>2</v>
      </c>
      <c r="F28" s="54">
        <f t="shared" si="14"/>
        <v>30.3</v>
      </c>
      <c r="G28" s="29">
        <f t="shared" si="14"/>
        <v>21</v>
      </c>
      <c r="H28" s="29"/>
      <c r="I28" s="29">
        <f>I29</f>
        <v>21</v>
      </c>
      <c r="J28" s="29">
        <f t="shared" si="2"/>
        <v>9.3000000000000007</v>
      </c>
      <c r="K28" s="127" t="s">
        <v>52</v>
      </c>
      <c r="L28" s="25"/>
    </row>
    <row r="29" spans="1:12" s="4" customFormat="1" ht="33" customHeight="1">
      <c r="A29" s="55"/>
      <c r="B29" s="55" t="s">
        <v>19</v>
      </c>
      <c r="C29" s="56">
        <f t="shared" ref="C29:G29" si="15">C30+C31</f>
        <v>2</v>
      </c>
      <c r="D29" s="56">
        <f t="shared" si="15"/>
        <v>30</v>
      </c>
      <c r="E29" s="55">
        <f t="shared" si="15"/>
        <v>2</v>
      </c>
      <c r="F29" s="57">
        <f t="shared" si="15"/>
        <v>30.3</v>
      </c>
      <c r="G29" s="58">
        <f t="shared" si="15"/>
        <v>21</v>
      </c>
      <c r="H29" s="58"/>
      <c r="I29" s="58">
        <f>I30+I31</f>
        <v>21</v>
      </c>
      <c r="J29" s="24">
        <f t="shared" si="2"/>
        <v>9.3000000000000007</v>
      </c>
      <c r="K29" s="128"/>
      <c r="L29" s="73"/>
    </row>
    <row r="30" spans="1:12" s="2" customFormat="1" ht="33" customHeight="1">
      <c r="A30" s="49">
        <v>14</v>
      </c>
      <c r="B30" s="59" t="s">
        <v>53</v>
      </c>
      <c r="C30" s="50">
        <v>1</v>
      </c>
      <c r="D30" s="39">
        <v>20</v>
      </c>
      <c r="E30" s="32">
        <v>1</v>
      </c>
      <c r="F30" s="52">
        <v>19.829999999999998</v>
      </c>
      <c r="G30" s="37">
        <f t="shared" si="13"/>
        <v>14</v>
      </c>
      <c r="H30" s="60"/>
      <c r="I30" s="60">
        <v>14</v>
      </c>
      <c r="J30" s="37">
        <f t="shared" si="2"/>
        <v>5.83</v>
      </c>
      <c r="K30" s="128"/>
      <c r="L30" s="74"/>
    </row>
    <row r="31" spans="1:12" s="2" customFormat="1" ht="33" customHeight="1">
      <c r="A31" s="49">
        <v>15</v>
      </c>
      <c r="B31" s="59" t="s">
        <v>54</v>
      </c>
      <c r="C31" s="61">
        <v>1</v>
      </c>
      <c r="D31" s="39">
        <v>10</v>
      </c>
      <c r="E31" s="32">
        <v>1</v>
      </c>
      <c r="F31" s="52">
        <v>10.47</v>
      </c>
      <c r="G31" s="37">
        <f t="shared" si="13"/>
        <v>7</v>
      </c>
      <c r="H31" s="60"/>
      <c r="I31" s="60">
        <v>7</v>
      </c>
      <c r="J31" s="37">
        <f t="shared" si="2"/>
        <v>3.47</v>
      </c>
      <c r="K31" s="128"/>
      <c r="L31" s="74"/>
    </row>
    <row r="32" spans="1:12" s="3" customFormat="1" ht="33" customHeight="1">
      <c r="A32" s="119" t="s">
        <v>55</v>
      </c>
      <c r="B32" s="119"/>
      <c r="C32" s="62">
        <f>SUM(C33)</f>
        <v>1</v>
      </c>
      <c r="D32" s="62">
        <f>SUM(D33)</f>
        <v>8.6999999999999993</v>
      </c>
      <c r="E32" s="62">
        <f>SUM(E33)</f>
        <v>1</v>
      </c>
      <c r="F32" s="62">
        <f>SUM(F33)</f>
        <v>0.64939999999999998</v>
      </c>
      <c r="G32" s="63"/>
      <c r="H32" s="63"/>
      <c r="I32" s="63"/>
      <c r="J32" s="63">
        <f>SUM(J33)</f>
        <v>0.65</v>
      </c>
      <c r="K32" s="128"/>
      <c r="L32" s="75"/>
    </row>
    <row r="33" spans="1:12" s="5" customFormat="1" ht="33" customHeight="1">
      <c r="A33" s="64">
        <v>16</v>
      </c>
      <c r="B33" s="65" t="s">
        <v>56</v>
      </c>
      <c r="C33" s="66">
        <v>1</v>
      </c>
      <c r="D33" s="39">
        <v>8.6999999999999993</v>
      </c>
      <c r="E33" s="39">
        <v>1</v>
      </c>
      <c r="F33" s="67">
        <v>0.64939999999999998</v>
      </c>
      <c r="G33" s="37"/>
      <c r="H33" s="37"/>
      <c r="I33" s="72"/>
      <c r="J33" s="37">
        <v>0.65</v>
      </c>
      <c r="K33" s="129"/>
      <c r="L33" s="68" t="s">
        <v>57</v>
      </c>
    </row>
  </sheetData>
  <autoFilter ref="A5:L33">
    <extLst/>
  </autoFilter>
  <mergeCells count="20">
    <mergeCell ref="K7:K27"/>
    <mergeCell ref="K28:K33"/>
    <mergeCell ref="L4:L5"/>
    <mergeCell ref="A6:B6"/>
    <mergeCell ref="A7:B7"/>
    <mergeCell ref="A28:B28"/>
    <mergeCell ref="A32:B32"/>
    <mergeCell ref="A4:A5"/>
    <mergeCell ref="B4:B5"/>
    <mergeCell ref="A1:B1"/>
    <mergeCell ref="A2:L2"/>
    <mergeCell ref="A3:B3"/>
    <mergeCell ref="J3:L3"/>
    <mergeCell ref="G4:I4"/>
    <mergeCell ref="C4:C5"/>
    <mergeCell ref="D4:D5"/>
    <mergeCell ref="E4:E5"/>
    <mergeCell ref="F4:F5"/>
    <mergeCell ref="J4:J5"/>
    <mergeCell ref="K4:K5"/>
  </mergeCells>
  <phoneticPr fontId="31" type="noConversion"/>
  <pageMargins left="0.75138888888888899" right="0.75138888888888899" top="0.86597222222222203" bottom="0.86597222222222203" header="0.51180555555555596" footer="0.51180555555555596"/>
  <pageSetup paperSize="9" scale="69" firstPageNumber="4" fitToHeight="0" orientation="landscape" useFirstPageNumber="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 </vt:lpstr>
      <vt:lpstr>一览表 </vt:lpstr>
      <vt:lpstr>'一览表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2019-10-25T09:34:00Z</dcterms:created>
  <dcterms:modified xsi:type="dcterms:W3CDTF">2019-11-26T07:14:54Z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