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45" windowHeight="12015"/>
  </bookViews>
  <sheets>
    <sheet name="汇总表" sheetId="2" r:id="rId1"/>
    <sheet name="一览表" sheetId="1" r:id="rId2"/>
  </sheets>
  <calcPr calcId="144525"/>
</workbook>
</file>

<file path=xl/sharedStrings.xml><?xml version="1.0" encoding="utf-8"?>
<sst xmlns="http://schemas.openxmlformats.org/spreadsheetml/2006/main" count="89" uniqueCount="71">
  <si>
    <t>附件1</t>
  </si>
  <si>
    <t>石泉县2019年脱贫攻坚基础设施第二批验收合格项目资金清算汇总表</t>
  </si>
  <si>
    <t>单位：处、座、公里、万元</t>
  </si>
  <si>
    <t>单位名称</t>
  </si>
  <si>
    <t>本次清算资金小计</t>
  </si>
  <si>
    <t>道路硬化</t>
  </si>
  <si>
    <t>便民桥</t>
  </si>
  <si>
    <t>安全饮水</t>
  </si>
  <si>
    <t>验收合格项目个数</t>
  </si>
  <si>
    <t>核定规模</t>
  </si>
  <si>
    <t>核定资金</t>
  </si>
  <si>
    <t>已下达   资金</t>
  </si>
  <si>
    <t>本次清算  资金</t>
  </si>
  <si>
    <t>已下达资金</t>
  </si>
  <si>
    <t>本次清算资金</t>
  </si>
  <si>
    <t>合计</t>
  </si>
  <si>
    <t>饶峰镇</t>
  </si>
  <si>
    <t>后柳镇</t>
  </si>
  <si>
    <t>曾溪镇</t>
  </si>
  <si>
    <t>中池镇</t>
  </si>
  <si>
    <t>迎丰镇</t>
  </si>
  <si>
    <t>城关镇</t>
  </si>
  <si>
    <t>水利局</t>
  </si>
  <si>
    <t>交通局</t>
  </si>
  <si>
    <t>附件2</t>
  </si>
  <si>
    <t>石泉县2019年脱贫攻坚基础设施第二批验收合格项目资金清算一览表</t>
  </si>
  <si>
    <t>序号</t>
  </si>
  <si>
    <t>项目名称</t>
  </si>
  <si>
    <t>计划规模</t>
  </si>
  <si>
    <t>计划资金</t>
  </si>
  <si>
    <t xml:space="preserve">核定规模       </t>
  </si>
  <si>
    <t>核定金额</t>
  </si>
  <si>
    <t>前期下达资金</t>
  </si>
  <si>
    <t>政府收支分类功能科目</t>
  </si>
  <si>
    <t>备注</t>
  </si>
  <si>
    <t>小计</t>
  </si>
  <si>
    <t>石财农  （2018）17号</t>
  </si>
  <si>
    <t>石财扶贫（2019）5号</t>
  </si>
  <si>
    <t>合    计</t>
  </si>
  <si>
    <t>2130505生产发展</t>
  </si>
  <si>
    <t>一、道路硬化</t>
  </si>
  <si>
    <t>新华村一三组产业路</t>
  </si>
  <si>
    <t>新华村五六组产业路</t>
  </si>
  <si>
    <t>中坝村二组产业路</t>
  </si>
  <si>
    <t>大沟村六组组级路</t>
  </si>
  <si>
    <t>油坊湾三组（瓦房村）产业路</t>
  </si>
  <si>
    <t>西沙河村产业路硬化</t>
  </si>
  <si>
    <t>红花坪村七组产业路硬化</t>
  </si>
  <si>
    <t>三湾村桥梁引线</t>
  </si>
  <si>
    <t>长度4.3m，宽度5.1m，厚度20cm</t>
  </si>
  <si>
    <t>东风村一组（黄泥堡、龙家湾、槽田）产业路</t>
  </si>
  <si>
    <t>二、安全饮水</t>
  </si>
  <si>
    <t>2130504农村基础设施</t>
  </si>
  <si>
    <t>城关镇双喜村供水工程</t>
  </si>
  <si>
    <t>城关镇百乐村三组供水工程</t>
  </si>
  <si>
    <t>池河镇谭家湾村一组供水工程</t>
  </si>
  <si>
    <t>饶峰镇饶峰村八组供水工程</t>
  </si>
  <si>
    <t>后柳镇群英村六组供水工程</t>
  </si>
  <si>
    <t>迎丰镇庙梁村一组供水工程</t>
  </si>
  <si>
    <t>曾溪镇瓦窑村二组供水工程</t>
  </si>
  <si>
    <t>喜河镇喜河村饮水工程</t>
  </si>
  <si>
    <t>项目前期费用</t>
  </si>
  <si>
    <t>饶峰镇大湾村安全饮水工程</t>
  </si>
  <si>
    <t>调减指标</t>
  </si>
  <si>
    <t>两河镇火地沟村安全饮水项目</t>
  </si>
  <si>
    <t>三、便民桥</t>
  </si>
  <si>
    <t>油坊湾三组便民桥</t>
  </si>
  <si>
    <t>熨斗镇刘家湾富水河桥</t>
  </si>
  <si>
    <t>新建桥梁68m，铺道350m。</t>
  </si>
  <si>
    <t>迎丰镇梧桐跨池河大桥</t>
  </si>
  <si>
    <t>长76.94m，宽8.1m。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</si>
</sst>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00_ "/>
    <numFmt numFmtId="179" formatCode="0.0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11" fillId="0" borderId="1" xfId="49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/>
    </xf>
    <xf numFmtId="177" fontId="14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 wrapText="1"/>
    </xf>
    <xf numFmtId="178" fontId="1" fillId="0" borderId="0" xfId="0" applyNumberFormat="1" applyFont="1" applyFill="1" applyBorder="1" applyAlignment="1">
      <alignment vertical="center" wrapText="1"/>
    </xf>
    <xf numFmtId="179" fontId="1" fillId="0" borderId="0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  <cellStyle name="常规 5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workbookViewId="0">
      <selection activeCell="E3" sqref="E3"/>
    </sheetView>
  </sheetViews>
  <sheetFormatPr defaultColWidth="9" defaultRowHeight="13.5"/>
  <cols>
    <col min="2" max="2" width="9" style="3"/>
    <col min="7" max="7" width="9" style="3"/>
    <col min="8" max="8" width="10.375"/>
    <col min="11" max="11" width="9" style="3"/>
    <col min="15" max="15" width="9" style="3"/>
  </cols>
  <sheetData>
    <row r="1" ht="14.25" spans="1:15">
      <c r="A1" s="63" t="s">
        <v>0</v>
      </c>
      <c r="B1" s="64"/>
      <c r="C1" s="65"/>
      <c r="D1" s="66"/>
      <c r="E1" s="67"/>
      <c r="F1" s="68"/>
      <c r="G1" s="69"/>
      <c r="H1" s="70"/>
      <c r="I1" s="82"/>
      <c r="J1" s="70"/>
      <c r="K1" s="83"/>
      <c r="L1" s="84"/>
      <c r="M1" s="67"/>
      <c r="N1" s="84"/>
      <c r="O1" s="69"/>
    </row>
    <row r="2" ht="30" customHeight="1" spans="1:15">
      <c r="A2" s="71" t="s">
        <v>1</v>
      </c>
      <c r="B2" s="72"/>
      <c r="C2" s="71"/>
      <c r="D2" s="73"/>
      <c r="E2" s="74"/>
      <c r="F2" s="71"/>
      <c r="G2" s="72"/>
      <c r="H2" s="71"/>
      <c r="I2" s="74"/>
      <c r="J2" s="71"/>
      <c r="K2" s="72"/>
      <c r="L2" s="71"/>
      <c r="M2" s="74"/>
      <c r="N2" s="71"/>
      <c r="O2" s="72"/>
    </row>
    <row r="3" ht="25.5" spans="1:16">
      <c r="A3" s="75"/>
      <c r="B3" s="76"/>
      <c r="C3" s="7"/>
      <c r="D3" s="7"/>
      <c r="E3" s="7"/>
      <c r="F3" s="8"/>
      <c r="G3" s="77"/>
      <c r="H3" s="8"/>
      <c r="I3" s="7"/>
      <c r="J3" s="6"/>
      <c r="K3" s="85"/>
      <c r="L3" s="6"/>
      <c r="M3" s="86" t="s">
        <v>2</v>
      </c>
      <c r="N3" s="86"/>
      <c r="O3" s="87"/>
      <c r="P3" s="6"/>
    </row>
    <row r="4" ht="36" customHeight="1" spans="1:15">
      <c r="A4" s="10" t="s">
        <v>3</v>
      </c>
      <c r="B4" s="50" t="s">
        <v>4</v>
      </c>
      <c r="C4" s="9" t="s">
        <v>5</v>
      </c>
      <c r="D4" s="78"/>
      <c r="E4" s="79"/>
      <c r="F4" s="9"/>
      <c r="G4" s="80"/>
      <c r="H4" s="9" t="s">
        <v>6</v>
      </c>
      <c r="I4" s="79"/>
      <c r="J4" s="9"/>
      <c r="K4" s="80"/>
      <c r="L4" s="9" t="s">
        <v>7</v>
      </c>
      <c r="M4" s="79"/>
      <c r="N4" s="9"/>
      <c r="O4" s="80"/>
    </row>
    <row r="5" ht="36" customHeight="1" spans="1:15">
      <c r="A5" s="10"/>
      <c r="B5" s="50"/>
      <c r="C5" s="9" t="s">
        <v>8</v>
      </c>
      <c r="D5" s="78" t="s">
        <v>9</v>
      </c>
      <c r="E5" s="79" t="s">
        <v>10</v>
      </c>
      <c r="F5" s="9" t="s">
        <v>11</v>
      </c>
      <c r="G5" s="50" t="s">
        <v>12</v>
      </c>
      <c r="H5" s="9" t="s">
        <v>8</v>
      </c>
      <c r="I5" s="79" t="s">
        <v>10</v>
      </c>
      <c r="J5" s="9" t="s">
        <v>13</v>
      </c>
      <c r="K5" s="50" t="s">
        <v>14</v>
      </c>
      <c r="L5" s="9" t="s">
        <v>8</v>
      </c>
      <c r="M5" s="79" t="s">
        <v>10</v>
      </c>
      <c r="N5" s="9" t="s">
        <v>13</v>
      </c>
      <c r="O5" s="50" t="s">
        <v>14</v>
      </c>
    </row>
    <row r="6" ht="36" customHeight="1" spans="1:15">
      <c r="A6" s="81" t="s">
        <v>15</v>
      </c>
      <c r="B6" s="55">
        <f t="shared" ref="B6:B14" si="0">G6+K6+O6</f>
        <v>498.2137</v>
      </c>
      <c r="C6" s="21">
        <f>SUM(C7:C14)</f>
        <v>9</v>
      </c>
      <c r="D6" s="21">
        <f>SUM(D7:D14)</f>
        <v>10.14</v>
      </c>
      <c r="E6" s="21">
        <f>SUM(E7:E14)</f>
        <v>445.0497</v>
      </c>
      <c r="F6" s="55">
        <f>SUM(F7:F14)</f>
        <v>351.766</v>
      </c>
      <c r="G6" s="55">
        <f>E6-F6</f>
        <v>93.2837</v>
      </c>
      <c r="H6" s="21">
        <f>SUM(H7:H14)</f>
        <v>3</v>
      </c>
      <c r="I6" s="21">
        <f>SUM(I7:I14)</f>
        <v>840.57</v>
      </c>
      <c r="J6" s="21">
        <f>SUM(J7:J14)</f>
        <v>445.65</v>
      </c>
      <c r="K6" s="21">
        <f>I6-J6</f>
        <v>394.92</v>
      </c>
      <c r="L6" s="21">
        <f>SUM(L7:L14)</f>
        <v>10</v>
      </c>
      <c r="M6" s="21">
        <f>SUM(M7:M14)</f>
        <v>60.4035</v>
      </c>
      <c r="N6" s="21">
        <f>SUM(N7:N14)</f>
        <v>50.4</v>
      </c>
      <c r="O6" s="21">
        <f>SUM(O7:O14)</f>
        <v>10.01</v>
      </c>
    </row>
    <row r="7" ht="36" customHeight="1" spans="1:15">
      <c r="A7" s="81" t="s">
        <v>16</v>
      </c>
      <c r="B7" s="55">
        <f t="shared" si="0"/>
        <v>18.3902</v>
      </c>
      <c r="C7" s="21">
        <v>2</v>
      </c>
      <c r="D7" s="21">
        <v>1.864</v>
      </c>
      <c r="E7" s="21">
        <v>78.5902</v>
      </c>
      <c r="F7" s="21">
        <v>60.2</v>
      </c>
      <c r="G7" s="55">
        <f t="shared" ref="G6:G12" si="1">E7-F7</f>
        <v>18.3902</v>
      </c>
      <c r="H7" s="21"/>
      <c r="I7" s="21"/>
      <c r="J7" s="21"/>
      <c r="K7" s="21"/>
      <c r="L7" s="21"/>
      <c r="M7" s="21"/>
      <c r="N7" s="21"/>
      <c r="O7" s="21"/>
    </row>
    <row r="8" ht="36" customHeight="1" spans="1:15">
      <c r="A8" s="81" t="s">
        <v>17</v>
      </c>
      <c r="B8" s="55">
        <f t="shared" si="0"/>
        <v>18.404</v>
      </c>
      <c r="C8" s="21">
        <v>1</v>
      </c>
      <c r="D8" s="21">
        <v>1.51</v>
      </c>
      <c r="E8" s="21">
        <v>63.554</v>
      </c>
      <c r="F8" s="21">
        <v>45.15</v>
      </c>
      <c r="G8" s="55">
        <f t="shared" si="1"/>
        <v>18.404</v>
      </c>
      <c r="H8" s="21"/>
      <c r="I8" s="21"/>
      <c r="J8" s="21"/>
      <c r="K8" s="21"/>
      <c r="L8" s="21"/>
      <c r="M8" s="21"/>
      <c r="N8" s="21"/>
      <c r="O8" s="21"/>
    </row>
    <row r="9" ht="36" customHeight="1" spans="1:15">
      <c r="A9" s="81" t="s">
        <v>18</v>
      </c>
      <c r="B9" s="55">
        <f t="shared" si="0"/>
        <v>13.2986</v>
      </c>
      <c r="C9" s="21">
        <v>2</v>
      </c>
      <c r="D9" s="21">
        <v>1.95</v>
      </c>
      <c r="E9" s="21">
        <v>102.6486</v>
      </c>
      <c r="F9" s="21">
        <v>92.2</v>
      </c>
      <c r="G9" s="55">
        <f t="shared" si="1"/>
        <v>10.4486</v>
      </c>
      <c r="H9" s="21">
        <v>1</v>
      </c>
      <c r="I9" s="42">
        <v>9.5</v>
      </c>
      <c r="J9" s="42">
        <v>6.65</v>
      </c>
      <c r="K9" s="21">
        <f>I9-J9</f>
        <v>2.85</v>
      </c>
      <c r="L9" s="21"/>
      <c r="M9" s="21"/>
      <c r="N9" s="21"/>
      <c r="O9" s="21"/>
    </row>
    <row r="10" ht="36" customHeight="1" spans="1:15">
      <c r="A10" s="81" t="s">
        <v>19</v>
      </c>
      <c r="B10" s="55">
        <f t="shared" si="0"/>
        <v>10.8886</v>
      </c>
      <c r="C10" s="21">
        <v>1</v>
      </c>
      <c r="D10" s="21">
        <v>1.085</v>
      </c>
      <c r="E10" s="21">
        <v>47.0086</v>
      </c>
      <c r="F10" s="21">
        <v>36.12</v>
      </c>
      <c r="G10" s="55">
        <f t="shared" si="1"/>
        <v>10.8886</v>
      </c>
      <c r="H10" s="21"/>
      <c r="I10" s="21"/>
      <c r="J10" s="21"/>
      <c r="K10" s="21"/>
      <c r="L10" s="21"/>
      <c r="M10" s="21"/>
      <c r="N10" s="21"/>
      <c r="O10" s="21"/>
    </row>
    <row r="11" ht="36" customHeight="1" spans="1:15">
      <c r="A11" s="81" t="s">
        <v>20</v>
      </c>
      <c r="B11" s="55">
        <f t="shared" si="0"/>
        <v>20.0023</v>
      </c>
      <c r="C11" s="21">
        <v>2</v>
      </c>
      <c r="D11" s="21">
        <v>1.514</v>
      </c>
      <c r="E11" s="21">
        <v>69.0023</v>
      </c>
      <c r="F11" s="21">
        <v>49</v>
      </c>
      <c r="G11" s="55">
        <f t="shared" si="1"/>
        <v>20.0023</v>
      </c>
      <c r="H11" s="21"/>
      <c r="I11" s="21"/>
      <c r="J11" s="21"/>
      <c r="K11" s="21"/>
      <c r="L11" s="21"/>
      <c r="M11" s="21"/>
      <c r="N11" s="21"/>
      <c r="O11" s="21"/>
    </row>
    <row r="12" ht="36" customHeight="1" spans="1:15">
      <c r="A12" s="81" t="s">
        <v>21</v>
      </c>
      <c r="B12" s="55">
        <f t="shared" si="0"/>
        <v>15.15</v>
      </c>
      <c r="C12" s="21">
        <v>1</v>
      </c>
      <c r="D12" s="21">
        <v>2.217</v>
      </c>
      <c r="E12" s="21">
        <v>84.246</v>
      </c>
      <c r="F12" s="55">
        <v>69.096</v>
      </c>
      <c r="G12" s="55">
        <f t="shared" si="1"/>
        <v>15.15</v>
      </c>
      <c r="H12" s="21"/>
      <c r="I12" s="21"/>
      <c r="J12" s="21"/>
      <c r="K12" s="21"/>
      <c r="L12" s="21"/>
      <c r="M12" s="21"/>
      <c r="N12" s="21"/>
      <c r="O12" s="21"/>
    </row>
    <row r="13" ht="36" customHeight="1" spans="1:15">
      <c r="A13" s="81" t="s">
        <v>22</v>
      </c>
      <c r="B13" s="55">
        <f t="shared" si="0"/>
        <v>10.01</v>
      </c>
      <c r="C13" s="21"/>
      <c r="D13" s="21"/>
      <c r="E13" s="21"/>
      <c r="F13" s="21"/>
      <c r="G13" s="21"/>
      <c r="H13" s="21"/>
      <c r="I13" s="21"/>
      <c r="J13" s="21"/>
      <c r="K13" s="21"/>
      <c r="L13" s="21">
        <v>10</v>
      </c>
      <c r="M13" s="21">
        <v>60.4035</v>
      </c>
      <c r="N13" s="21">
        <v>50.4</v>
      </c>
      <c r="O13" s="55">
        <v>10.01</v>
      </c>
    </row>
    <row r="14" ht="36" customHeight="1" spans="1:15">
      <c r="A14" s="81" t="s">
        <v>23</v>
      </c>
      <c r="B14" s="55">
        <f t="shared" si="0"/>
        <v>392.07</v>
      </c>
      <c r="C14" s="21"/>
      <c r="D14" s="21"/>
      <c r="E14" s="21"/>
      <c r="F14" s="21"/>
      <c r="G14" s="21"/>
      <c r="H14" s="21">
        <v>2</v>
      </c>
      <c r="I14" s="21">
        <v>831.07</v>
      </c>
      <c r="J14" s="21">
        <v>439</v>
      </c>
      <c r="K14" s="55">
        <f>I14-J14</f>
        <v>392.07</v>
      </c>
      <c r="L14" s="21"/>
      <c r="M14" s="21"/>
      <c r="N14" s="21"/>
      <c r="O14" s="21"/>
    </row>
  </sheetData>
  <mergeCells count="9">
    <mergeCell ref="A1:C1"/>
    <mergeCell ref="A2:O2"/>
    <mergeCell ref="A3:B3"/>
    <mergeCell ref="M3:O3"/>
    <mergeCell ref="C4:G4"/>
    <mergeCell ref="H4:K4"/>
    <mergeCell ref="L4:O4"/>
    <mergeCell ref="A4:A5"/>
    <mergeCell ref="B4:B5"/>
  </mergeCells>
  <pageMargins left="0.75" right="0.75" top="1" bottom="1" header="0.511805555555556" footer="0.511805555555556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workbookViewId="0">
      <pane ySplit="5" topLeftCell="A31" activePane="bottomLeft" state="frozen"/>
      <selection/>
      <selection pane="bottomLeft" activeCell="A6" sqref="$A6:$XFD40"/>
    </sheetView>
  </sheetViews>
  <sheetFormatPr defaultColWidth="9" defaultRowHeight="13.5"/>
  <cols>
    <col min="1" max="1" width="5.875" customWidth="1"/>
    <col min="2" max="2" width="22.875" customWidth="1"/>
    <col min="3" max="3" width="11" customWidth="1"/>
    <col min="4" max="4" width="10.75" customWidth="1"/>
    <col min="5" max="5" width="11.5" customWidth="1"/>
    <col min="6" max="6" width="12.125" customWidth="1"/>
    <col min="7" max="7" width="13.375" customWidth="1"/>
    <col min="8" max="8" width="12.375" customWidth="1"/>
    <col min="9" max="9" width="13.375" customWidth="1"/>
    <col min="10" max="10" width="13.375" style="3" customWidth="1"/>
    <col min="11" max="11" width="7" customWidth="1"/>
    <col min="12" max="12" width="7.875" customWidth="1"/>
  </cols>
  <sheetData>
    <row r="1" ht="14.25" spans="1:12">
      <c r="A1" s="4" t="s">
        <v>24</v>
      </c>
      <c r="B1" s="4"/>
      <c r="C1" s="4"/>
      <c r="D1" s="4"/>
      <c r="E1" s="4"/>
      <c r="F1" s="4"/>
      <c r="G1" s="4"/>
      <c r="H1" s="4"/>
      <c r="I1" s="4"/>
      <c r="J1" s="46"/>
      <c r="K1" s="4"/>
      <c r="L1" s="4"/>
    </row>
    <row r="2" ht="34" customHeight="1" spans="1:12">
      <c r="A2" s="5" t="s">
        <v>25</v>
      </c>
      <c r="B2" s="5"/>
      <c r="C2" s="5"/>
      <c r="D2" s="5"/>
      <c r="E2" s="5"/>
      <c r="F2" s="5"/>
      <c r="G2" s="5"/>
      <c r="H2" s="5"/>
      <c r="I2" s="5"/>
      <c r="J2" s="47"/>
      <c r="K2" s="5"/>
      <c r="L2" s="5"/>
    </row>
    <row r="3" ht="25.5" spans="1:12">
      <c r="A3" s="6"/>
      <c r="B3" s="6"/>
      <c r="C3" s="7"/>
      <c r="D3" s="7"/>
      <c r="E3" s="7"/>
      <c r="F3" s="8"/>
      <c r="G3" s="7"/>
      <c r="H3" s="7"/>
      <c r="I3" s="7"/>
      <c r="J3" s="48" t="s">
        <v>2</v>
      </c>
      <c r="K3" s="49"/>
      <c r="L3" s="49"/>
    </row>
    <row r="4" spans="1:12">
      <c r="A4" s="9" t="s">
        <v>26</v>
      </c>
      <c r="B4" s="10" t="s">
        <v>27</v>
      </c>
      <c r="C4" s="10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/>
      <c r="I4" s="9"/>
      <c r="J4" s="50" t="s">
        <v>14</v>
      </c>
      <c r="K4" s="9" t="s">
        <v>33</v>
      </c>
      <c r="L4" s="9" t="s">
        <v>34</v>
      </c>
    </row>
    <row r="5" ht="24" spans="1:12">
      <c r="A5" s="9"/>
      <c r="B5" s="10"/>
      <c r="C5" s="10"/>
      <c r="D5" s="9"/>
      <c r="E5" s="9"/>
      <c r="F5" s="9"/>
      <c r="G5" s="9" t="s">
        <v>35</v>
      </c>
      <c r="H5" s="9" t="s">
        <v>36</v>
      </c>
      <c r="I5" s="9" t="s">
        <v>37</v>
      </c>
      <c r="J5" s="50"/>
      <c r="K5" s="9"/>
      <c r="L5" s="9"/>
    </row>
    <row r="6" ht="23" customHeight="1" spans="1:12">
      <c r="A6" s="11" t="s">
        <v>38</v>
      </c>
      <c r="B6" s="11"/>
      <c r="C6" s="12">
        <f>C7+C23+C35</f>
        <v>23.226</v>
      </c>
      <c r="D6" s="12">
        <f t="shared" ref="D6:J6" si="0">D7+D23+D35</f>
        <v>1432.3</v>
      </c>
      <c r="E6" s="12">
        <f t="shared" si="0"/>
        <v>18.14</v>
      </c>
      <c r="F6" s="12">
        <v>1346.03</v>
      </c>
      <c r="G6" s="13">
        <f t="shared" si="0"/>
        <v>847.816</v>
      </c>
      <c r="H6" s="12">
        <f t="shared" si="0"/>
        <v>439</v>
      </c>
      <c r="I6" s="12">
        <f t="shared" si="0"/>
        <v>308.42</v>
      </c>
      <c r="J6" s="13">
        <f t="shared" si="0"/>
        <v>498.2137</v>
      </c>
      <c r="K6" s="51" t="s">
        <v>39</v>
      </c>
      <c r="L6" s="14"/>
    </row>
    <row r="7" ht="23" customHeight="1" spans="1:12">
      <c r="A7" s="14" t="s">
        <v>40</v>
      </c>
      <c r="B7" s="14"/>
      <c r="C7" s="12">
        <f>C8+C11+C16+C18+C13+C21</f>
        <v>10.226</v>
      </c>
      <c r="D7" s="12">
        <f t="shared" ref="D7:J7" si="1">D8+D11+D16+D18+D13+D21</f>
        <v>454.1</v>
      </c>
      <c r="E7" s="12">
        <f t="shared" si="1"/>
        <v>10.14</v>
      </c>
      <c r="F7" s="12">
        <f t="shared" si="1"/>
        <v>445.0497</v>
      </c>
      <c r="G7" s="13">
        <f t="shared" si="1"/>
        <v>351.766</v>
      </c>
      <c r="H7" s="12">
        <f t="shared" si="1"/>
        <v>0</v>
      </c>
      <c r="I7" s="12">
        <f t="shared" si="1"/>
        <v>264.67</v>
      </c>
      <c r="J7" s="13">
        <f t="shared" si="1"/>
        <v>93.2837</v>
      </c>
      <c r="K7" s="52"/>
      <c r="L7" s="14"/>
    </row>
    <row r="8" ht="23" customHeight="1" spans="1:12">
      <c r="A8" s="15"/>
      <c r="B8" s="16" t="s">
        <v>16</v>
      </c>
      <c r="C8" s="17">
        <f>SUM(C9:C10)</f>
        <v>2</v>
      </c>
      <c r="D8" s="17">
        <f>SUM(D9:D10)</f>
        <v>86</v>
      </c>
      <c r="E8" s="17">
        <f>SUM(E9:E10)</f>
        <v>1.864</v>
      </c>
      <c r="F8" s="17">
        <f>SUM(F9:F10)</f>
        <v>78.5902</v>
      </c>
      <c r="G8" s="12">
        <f>I8+H8</f>
        <v>60.2</v>
      </c>
      <c r="H8" s="17"/>
      <c r="I8" s="17">
        <f>SUM(I9:I10)</f>
        <v>60.2</v>
      </c>
      <c r="J8" s="53">
        <f>SUM(J9:J10)</f>
        <v>18.3902</v>
      </c>
      <c r="K8" s="52"/>
      <c r="L8" s="54"/>
    </row>
    <row r="9" s="1" customFormat="1" ht="23" customHeight="1" spans="1:12">
      <c r="A9" s="18">
        <v>1</v>
      </c>
      <c r="B9" s="19" t="s">
        <v>41</v>
      </c>
      <c r="C9" s="20">
        <v>1</v>
      </c>
      <c r="D9" s="20">
        <v>43</v>
      </c>
      <c r="E9" s="20">
        <v>0.867</v>
      </c>
      <c r="F9" s="20">
        <v>36.7251</v>
      </c>
      <c r="G9" s="21">
        <f>I9+H9</f>
        <v>30.1</v>
      </c>
      <c r="H9" s="21"/>
      <c r="I9" s="20">
        <v>30.1</v>
      </c>
      <c r="J9" s="55">
        <f t="shared" ref="J8:J14" si="2">F9-G9</f>
        <v>6.6251</v>
      </c>
      <c r="K9" s="52"/>
      <c r="L9" s="56"/>
    </row>
    <row r="10" s="1" customFormat="1" ht="23" customHeight="1" spans="1:12">
      <c r="A10" s="18">
        <v>2</v>
      </c>
      <c r="B10" s="19" t="s">
        <v>42</v>
      </c>
      <c r="C10" s="20">
        <v>1</v>
      </c>
      <c r="D10" s="20">
        <v>43</v>
      </c>
      <c r="E10" s="20">
        <v>0.997</v>
      </c>
      <c r="F10" s="20">
        <v>41.8651</v>
      </c>
      <c r="G10" s="21">
        <f>I10+H10</f>
        <v>30.1</v>
      </c>
      <c r="H10" s="21"/>
      <c r="I10" s="20">
        <v>30.1</v>
      </c>
      <c r="J10" s="55">
        <f t="shared" si="2"/>
        <v>11.7651</v>
      </c>
      <c r="K10" s="52"/>
      <c r="L10" s="56"/>
    </row>
    <row r="11" ht="23" customHeight="1" spans="1:12">
      <c r="A11" s="22"/>
      <c r="B11" s="16" t="s">
        <v>17</v>
      </c>
      <c r="C11" s="17">
        <f>SUM(C12:C12)</f>
        <v>1.5</v>
      </c>
      <c r="D11" s="17">
        <f>SUM(D12:D12)</f>
        <v>64.5</v>
      </c>
      <c r="E11" s="17">
        <f>SUM(E12:E12)</f>
        <v>1.51</v>
      </c>
      <c r="F11" s="17">
        <f>SUM(F12:F12)</f>
        <v>63.554</v>
      </c>
      <c r="G11" s="17">
        <f>SUM(G12:G12)</f>
        <v>45.15</v>
      </c>
      <c r="H11" s="17"/>
      <c r="I11" s="17">
        <f>SUM(I12:I12)</f>
        <v>45.15</v>
      </c>
      <c r="J11" s="53">
        <f>SUM(J12:J12)</f>
        <v>18.404</v>
      </c>
      <c r="K11" s="52"/>
      <c r="L11" s="54"/>
    </row>
    <row r="12" s="2" customFormat="1" ht="23" customHeight="1" spans="1:12">
      <c r="A12" s="23">
        <v>3</v>
      </c>
      <c r="B12" s="24" t="s">
        <v>43</v>
      </c>
      <c r="C12" s="25">
        <v>1.5</v>
      </c>
      <c r="D12" s="25">
        <v>64.5</v>
      </c>
      <c r="E12" s="26">
        <v>1.51</v>
      </c>
      <c r="F12" s="27">
        <v>63.554</v>
      </c>
      <c r="G12" s="21">
        <f>I12+H12</f>
        <v>45.15</v>
      </c>
      <c r="H12" s="28"/>
      <c r="I12" s="27">
        <v>45.15</v>
      </c>
      <c r="J12" s="57">
        <f t="shared" si="2"/>
        <v>18.404</v>
      </c>
      <c r="K12" s="52"/>
      <c r="L12" s="58"/>
    </row>
    <row r="13" ht="23" customHeight="1" spans="1:12">
      <c r="A13" s="29"/>
      <c r="B13" s="30" t="s">
        <v>18</v>
      </c>
      <c r="C13" s="17">
        <f>SUM(C14:C15)</f>
        <v>2</v>
      </c>
      <c r="D13" s="17">
        <f t="shared" ref="D13:J13" si="3">SUM(D14:D15)</f>
        <v>106</v>
      </c>
      <c r="E13" s="17">
        <f t="shared" si="3"/>
        <v>1.95</v>
      </c>
      <c r="F13" s="17">
        <f t="shared" si="3"/>
        <v>102.6486</v>
      </c>
      <c r="G13" s="17">
        <f t="shared" si="3"/>
        <v>92.2</v>
      </c>
      <c r="H13" s="17"/>
      <c r="I13" s="17">
        <f t="shared" si="3"/>
        <v>74.2</v>
      </c>
      <c r="J13" s="53">
        <f t="shared" si="3"/>
        <v>10.4486</v>
      </c>
      <c r="K13" s="52"/>
      <c r="L13" s="14"/>
    </row>
    <row r="14" s="1" customFormat="1" ht="23" customHeight="1" spans="1:12">
      <c r="A14" s="31">
        <v>4</v>
      </c>
      <c r="B14" s="32" t="s">
        <v>44</v>
      </c>
      <c r="C14" s="33">
        <v>2</v>
      </c>
      <c r="D14" s="33">
        <v>106</v>
      </c>
      <c r="E14" s="20">
        <v>1.95</v>
      </c>
      <c r="F14" s="20">
        <f>96.2886+6.36</f>
        <v>102.6486</v>
      </c>
      <c r="G14" s="21">
        <f>I14+H14</f>
        <v>74.2</v>
      </c>
      <c r="H14" s="21"/>
      <c r="I14" s="20">
        <v>74.2</v>
      </c>
      <c r="J14" s="55">
        <f t="shared" si="2"/>
        <v>28.4486</v>
      </c>
      <c r="K14" s="52"/>
      <c r="L14" s="56"/>
    </row>
    <row r="15" s="1" customFormat="1" ht="23" customHeight="1" spans="1:12">
      <c r="A15" s="31">
        <v>5</v>
      </c>
      <c r="B15" s="32" t="s">
        <v>45</v>
      </c>
      <c r="C15" s="33"/>
      <c r="D15" s="33"/>
      <c r="E15" s="20"/>
      <c r="F15" s="20"/>
      <c r="G15" s="21">
        <v>18</v>
      </c>
      <c r="H15" s="21"/>
      <c r="I15" s="20"/>
      <c r="J15" s="55">
        <v>-18</v>
      </c>
      <c r="K15" s="52"/>
      <c r="L15" s="56"/>
    </row>
    <row r="16" ht="23" customHeight="1" spans="1:12">
      <c r="A16" s="15"/>
      <c r="B16" s="34" t="s">
        <v>19</v>
      </c>
      <c r="C16" s="35">
        <f>C17</f>
        <v>1.2</v>
      </c>
      <c r="D16" s="35">
        <f>D17</f>
        <v>51.6</v>
      </c>
      <c r="E16" s="35">
        <f>E17</f>
        <v>1.085</v>
      </c>
      <c r="F16" s="35">
        <f>F17</f>
        <v>47.0086</v>
      </c>
      <c r="G16" s="35">
        <f>G17</f>
        <v>36.12</v>
      </c>
      <c r="H16" s="35"/>
      <c r="I16" s="35">
        <f>I17</f>
        <v>36.12</v>
      </c>
      <c r="J16" s="59">
        <f>J17</f>
        <v>10.8886</v>
      </c>
      <c r="K16" s="52"/>
      <c r="L16" s="54"/>
    </row>
    <row r="17" s="1" customFormat="1" ht="23" customHeight="1" spans="1:12">
      <c r="A17" s="36">
        <v>6</v>
      </c>
      <c r="B17" s="37" t="s">
        <v>46</v>
      </c>
      <c r="C17" s="20">
        <v>1.2</v>
      </c>
      <c r="D17" s="20">
        <v>51.6</v>
      </c>
      <c r="E17" s="20">
        <v>1.085</v>
      </c>
      <c r="F17" s="20">
        <f>44.3478+2.6608</f>
        <v>47.0086</v>
      </c>
      <c r="G17" s="21">
        <f>I17+H17</f>
        <v>36.12</v>
      </c>
      <c r="H17" s="21"/>
      <c r="I17" s="20">
        <v>36.12</v>
      </c>
      <c r="J17" s="55">
        <f>F17-G17</f>
        <v>10.8886</v>
      </c>
      <c r="K17" s="52"/>
      <c r="L17" s="19"/>
    </row>
    <row r="18" ht="23" customHeight="1" spans="1:12">
      <c r="A18" s="38"/>
      <c r="B18" s="30" t="s">
        <v>20</v>
      </c>
      <c r="C18" s="35">
        <f>SUM(C19:C20)</f>
        <v>1.526</v>
      </c>
      <c r="D18" s="35">
        <f>SUM(D19:D20)</f>
        <v>70</v>
      </c>
      <c r="E18" s="35">
        <f>SUM(E19:E20)</f>
        <v>1.514</v>
      </c>
      <c r="F18" s="35">
        <f>SUM(F19:F20)</f>
        <v>69.0023</v>
      </c>
      <c r="G18" s="35">
        <f>SUM(G19:G20)</f>
        <v>49</v>
      </c>
      <c r="H18" s="35"/>
      <c r="I18" s="35">
        <f>SUM(I19:I20)</f>
        <v>49</v>
      </c>
      <c r="J18" s="13">
        <f>F18-G18</f>
        <v>20.0023</v>
      </c>
      <c r="K18" s="52"/>
      <c r="L18" s="14"/>
    </row>
    <row r="19" s="1" customFormat="1" ht="23" customHeight="1" spans="1:12">
      <c r="A19" s="31">
        <v>7</v>
      </c>
      <c r="B19" s="31" t="s">
        <v>47</v>
      </c>
      <c r="C19" s="20">
        <v>1.5</v>
      </c>
      <c r="D19" s="39">
        <v>67.5</v>
      </c>
      <c r="E19" s="20">
        <v>1.514</v>
      </c>
      <c r="F19" s="20">
        <f>62.8623+3.64</f>
        <v>66.5023</v>
      </c>
      <c r="G19" s="21">
        <f>I19+H19</f>
        <v>47.25</v>
      </c>
      <c r="H19" s="21"/>
      <c r="I19" s="20">
        <v>47.25</v>
      </c>
      <c r="J19" s="55">
        <f>F19-G19</f>
        <v>19.2523</v>
      </c>
      <c r="K19" s="52"/>
      <c r="L19" s="41"/>
    </row>
    <row r="20" s="1" customFormat="1" ht="23" customHeight="1" spans="1:12">
      <c r="A20" s="40">
        <v>8</v>
      </c>
      <c r="B20" s="31" t="s">
        <v>48</v>
      </c>
      <c r="C20" s="20">
        <v>0.026</v>
      </c>
      <c r="D20" s="33">
        <v>2.5</v>
      </c>
      <c r="E20" s="21" t="s">
        <v>49</v>
      </c>
      <c r="F20" s="20">
        <v>2.5</v>
      </c>
      <c r="G20" s="21">
        <f>I20+H20</f>
        <v>1.75</v>
      </c>
      <c r="H20" s="21"/>
      <c r="I20" s="20">
        <v>1.75</v>
      </c>
      <c r="J20" s="55">
        <f>F20-G20</f>
        <v>0.75</v>
      </c>
      <c r="K20" s="52"/>
      <c r="L20" s="41"/>
    </row>
    <row r="21" s="1" customFormat="1" ht="23" customHeight="1" spans="1:12">
      <c r="A21" s="40"/>
      <c r="B21" s="30" t="s">
        <v>21</v>
      </c>
      <c r="C21" s="17">
        <f>C22</f>
        <v>2</v>
      </c>
      <c r="D21" s="17">
        <f t="shared" ref="D21:J21" si="4">D22</f>
        <v>76</v>
      </c>
      <c r="E21" s="17">
        <f t="shared" si="4"/>
        <v>2.217</v>
      </c>
      <c r="F21" s="17">
        <f t="shared" si="4"/>
        <v>84.246</v>
      </c>
      <c r="G21" s="17">
        <f t="shared" si="4"/>
        <v>69.096</v>
      </c>
      <c r="H21" s="17"/>
      <c r="I21" s="17"/>
      <c r="J21" s="17">
        <f t="shared" si="4"/>
        <v>15.15</v>
      </c>
      <c r="K21" s="52"/>
      <c r="L21" s="41"/>
    </row>
    <row r="22" s="1" customFormat="1" ht="23" customHeight="1" spans="1:12">
      <c r="A22" s="40">
        <v>9</v>
      </c>
      <c r="B22" s="41" t="s">
        <v>50</v>
      </c>
      <c r="C22" s="20">
        <v>2</v>
      </c>
      <c r="D22" s="33">
        <v>76</v>
      </c>
      <c r="E22" s="21">
        <v>2.217</v>
      </c>
      <c r="F22" s="20">
        <v>84.246</v>
      </c>
      <c r="G22" s="21">
        <v>69.096</v>
      </c>
      <c r="H22" s="21"/>
      <c r="I22" s="20"/>
      <c r="J22" s="55">
        <f>F22-G22</f>
        <v>15.15</v>
      </c>
      <c r="K22" s="60"/>
      <c r="L22" s="41"/>
    </row>
    <row r="23" ht="23" customHeight="1" spans="1:12">
      <c r="A23" s="30" t="s">
        <v>51</v>
      </c>
      <c r="B23" s="30"/>
      <c r="C23" s="17">
        <f>C24</f>
        <v>10</v>
      </c>
      <c r="D23" s="17">
        <f>D24</f>
        <v>80.7</v>
      </c>
      <c r="E23" s="17">
        <f>E24</f>
        <v>8</v>
      </c>
      <c r="F23" s="17">
        <f>F24</f>
        <v>60.4035</v>
      </c>
      <c r="G23" s="17">
        <f>G24</f>
        <v>50.4</v>
      </c>
      <c r="H23" s="17"/>
      <c r="I23" s="17">
        <f>I24</f>
        <v>43.75</v>
      </c>
      <c r="J23" s="53">
        <f>J24</f>
        <v>10.01</v>
      </c>
      <c r="K23" s="41" t="s">
        <v>52</v>
      </c>
      <c r="L23" s="14"/>
    </row>
    <row r="24" ht="23" customHeight="1" spans="1:12">
      <c r="A24" s="38"/>
      <c r="B24" s="14" t="s">
        <v>22</v>
      </c>
      <c r="C24" s="17">
        <f>SUM(C25:C34)</f>
        <v>10</v>
      </c>
      <c r="D24" s="17">
        <f>SUM(D25:D34)</f>
        <v>80.7</v>
      </c>
      <c r="E24" s="17">
        <f>SUM(E25:E34)</f>
        <v>8</v>
      </c>
      <c r="F24" s="17">
        <f>SUM(F25:F34)</f>
        <v>60.4035</v>
      </c>
      <c r="G24" s="17">
        <f>SUM(G25:G34)</f>
        <v>50.4</v>
      </c>
      <c r="H24" s="17"/>
      <c r="I24" s="17">
        <f>SUM(I25:I34)</f>
        <v>43.75</v>
      </c>
      <c r="J24" s="53">
        <v>10.01</v>
      </c>
      <c r="K24" s="41"/>
      <c r="L24" s="41"/>
    </row>
    <row r="25" s="1" customFormat="1" ht="23" customHeight="1" spans="1:12">
      <c r="A25" s="40">
        <v>10</v>
      </c>
      <c r="B25" s="31" t="s">
        <v>53</v>
      </c>
      <c r="C25" s="42">
        <v>1</v>
      </c>
      <c r="D25" s="42">
        <v>4.5</v>
      </c>
      <c r="E25" s="20">
        <v>1</v>
      </c>
      <c r="F25" s="20">
        <v>4.5405</v>
      </c>
      <c r="G25" s="21">
        <f t="shared" ref="G23:G38" si="5">I25+H25</f>
        <v>3.15</v>
      </c>
      <c r="H25" s="21"/>
      <c r="I25" s="20">
        <v>3.15</v>
      </c>
      <c r="J25" s="55">
        <f t="shared" ref="J25:J34" si="6">F25-G25</f>
        <v>1.3905</v>
      </c>
      <c r="K25" s="41"/>
      <c r="L25" s="41"/>
    </row>
    <row r="26" s="1" customFormat="1" ht="23" customHeight="1" spans="1:12">
      <c r="A26" s="40">
        <v>11</v>
      </c>
      <c r="B26" s="31" t="s">
        <v>54</v>
      </c>
      <c r="C26" s="42">
        <v>1</v>
      </c>
      <c r="D26" s="42">
        <v>8</v>
      </c>
      <c r="E26" s="20">
        <v>1</v>
      </c>
      <c r="F26" s="20">
        <v>8.5455</v>
      </c>
      <c r="G26" s="21">
        <f t="shared" si="5"/>
        <v>5.6</v>
      </c>
      <c r="H26" s="21"/>
      <c r="I26" s="20">
        <v>5.6</v>
      </c>
      <c r="J26" s="55">
        <f t="shared" si="6"/>
        <v>2.9455</v>
      </c>
      <c r="K26" s="41"/>
      <c r="L26" s="41"/>
    </row>
    <row r="27" s="1" customFormat="1" ht="23" customHeight="1" spans="1:12">
      <c r="A27" s="40">
        <v>12</v>
      </c>
      <c r="B27" s="31" t="s">
        <v>55</v>
      </c>
      <c r="C27" s="42">
        <v>1</v>
      </c>
      <c r="D27" s="42">
        <v>11</v>
      </c>
      <c r="E27" s="20">
        <v>1</v>
      </c>
      <c r="F27" s="20">
        <v>9.4229</v>
      </c>
      <c r="G27" s="21">
        <f t="shared" si="5"/>
        <v>7.7</v>
      </c>
      <c r="H27" s="21"/>
      <c r="I27" s="20">
        <v>7.7</v>
      </c>
      <c r="J27" s="55">
        <f t="shared" si="6"/>
        <v>1.7229</v>
      </c>
      <c r="K27" s="41"/>
      <c r="L27" s="41"/>
    </row>
    <row r="28" s="1" customFormat="1" ht="23" customHeight="1" spans="1:12">
      <c r="A28" s="40">
        <v>13</v>
      </c>
      <c r="B28" s="31" t="s">
        <v>56</v>
      </c>
      <c r="C28" s="42">
        <v>1</v>
      </c>
      <c r="D28" s="42">
        <v>21</v>
      </c>
      <c r="E28" s="20">
        <v>1</v>
      </c>
      <c r="F28" s="20">
        <v>21.8416</v>
      </c>
      <c r="G28" s="21">
        <f t="shared" si="5"/>
        <v>14.7</v>
      </c>
      <c r="H28" s="21"/>
      <c r="I28" s="20">
        <v>14.7</v>
      </c>
      <c r="J28" s="55">
        <f t="shared" si="6"/>
        <v>7.1416</v>
      </c>
      <c r="K28" s="41"/>
      <c r="L28" s="41"/>
    </row>
    <row r="29" s="1" customFormat="1" ht="23" customHeight="1" spans="1:12">
      <c r="A29" s="40">
        <v>14</v>
      </c>
      <c r="B29" s="31" t="s">
        <v>57</v>
      </c>
      <c r="C29" s="42">
        <v>1</v>
      </c>
      <c r="D29" s="42">
        <v>5</v>
      </c>
      <c r="E29" s="42">
        <v>1</v>
      </c>
      <c r="F29" s="20">
        <v>4.3177</v>
      </c>
      <c r="G29" s="21">
        <f t="shared" si="5"/>
        <v>3.5</v>
      </c>
      <c r="H29" s="21"/>
      <c r="I29" s="20">
        <v>3.5</v>
      </c>
      <c r="J29" s="55">
        <f t="shared" si="6"/>
        <v>0.8177</v>
      </c>
      <c r="K29" s="41"/>
      <c r="L29" s="41"/>
    </row>
    <row r="30" s="1" customFormat="1" ht="23" customHeight="1" spans="1:12">
      <c r="A30" s="40">
        <v>15</v>
      </c>
      <c r="B30" s="43" t="s">
        <v>58</v>
      </c>
      <c r="C30" s="44">
        <v>1</v>
      </c>
      <c r="D30" s="42">
        <v>7</v>
      </c>
      <c r="E30" s="42">
        <v>1</v>
      </c>
      <c r="F30" s="20">
        <v>5.7413</v>
      </c>
      <c r="G30" s="21">
        <f t="shared" si="5"/>
        <v>4.9</v>
      </c>
      <c r="H30" s="21"/>
      <c r="I30" s="20">
        <v>4.9</v>
      </c>
      <c r="J30" s="55">
        <f t="shared" si="6"/>
        <v>0.841299999999999</v>
      </c>
      <c r="K30" s="41"/>
      <c r="L30" s="41"/>
    </row>
    <row r="31" s="1" customFormat="1" ht="23" customHeight="1" spans="1:12">
      <c r="A31" s="40">
        <v>16</v>
      </c>
      <c r="B31" s="31" t="s">
        <v>59</v>
      </c>
      <c r="C31" s="44">
        <v>1</v>
      </c>
      <c r="D31" s="42">
        <v>6</v>
      </c>
      <c r="E31" s="42">
        <v>1</v>
      </c>
      <c r="F31" s="20">
        <v>5.3446</v>
      </c>
      <c r="G31" s="21">
        <f t="shared" si="5"/>
        <v>4.2</v>
      </c>
      <c r="H31" s="21"/>
      <c r="I31" s="20">
        <v>4.2</v>
      </c>
      <c r="J31" s="55">
        <f t="shared" si="6"/>
        <v>1.1446</v>
      </c>
      <c r="K31" s="41"/>
      <c r="L31" s="41"/>
    </row>
    <row r="32" s="1" customFormat="1" ht="23" customHeight="1" spans="1:12">
      <c r="A32" s="40">
        <v>17</v>
      </c>
      <c r="B32" s="31" t="s">
        <v>60</v>
      </c>
      <c r="C32" s="44">
        <v>1</v>
      </c>
      <c r="D32" s="42">
        <v>8.7</v>
      </c>
      <c r="E32" s="42">
        <v>1</v>
      </c>
      <c r="F32" s="20">
        <v>0.6494</v>
      </c>
      <c r="G32" s="21">
        <f t="shared" si="5"/>
        <v>0</v>
      </c>
      <c r="H32" s="21"/>
      <c r="I32" s="20"/>
      <c r="J32" s="55">
        <f t="shared" si="6"/>
        <v>0.6494</v>
      </c>
      <c r="K32" s="41"/>
      <c r="L32" s="41" t="s">
        <v>61</v>
      </c>
    </row>
    <row r="33" s="1" customFormat="1" ht="23" customHeight="1" spans="1:12">
      <c r="A33" s="40">
        <v>18</v>
      </c>
      <c r="B33" s="31" t="s">
        <v>62</v>
      </c>
      <c r="C33" s="44">
        <v>1</v>
      </c>
      <c r="D33" s="42">
        <v>8</v>
      </c>
      <c r="E33" s="42"/>
      <c r="F33" s="20"/>
      <c r="G33" s="21">
        <v>5.6</v>
      </c>
      <c r="H33" s="21"/>
      <c r="I33" s="20"/>
      <c r="J33" s="61">
        <v>-5.6</v>
      </c>
      <c r="K33" s="41"/>
      <c r="L33" s="41" t="s">
        <v>63</v>
      </c>
    </row>
    <row r="34" s="1" customFormat="1" ht="23" customHeight="1" spans="1:12">
      <c r="A34" s="40">
        <v>19</v>
      </c>
      <c r="B34" s="31" t="s">
        <v>64</v>
      </c>
      <c r="C34" s="44">
        <v>1</v>
      </c>
      <c r="D34" s="42">
        <v>1.5</v>
      </c>
      <c r="E34" s="42"/>
      <c r="F34" s="20"/>
      <c r="G34" s="21">
        <v>1.05</v>
      </c>
      <c r="H34" s="21"/>
      <c r="I34" s="20"/>
      <c r="J34" s="61">
        <v>-1.05</v>
      </c>
      <c r="K34" s="41"/>
      <c r="L34" s="41" t="s">
        <v>63</v>
      </c>
    </row>
    <row r="35" ht="23" customHeight="1" spans="1:12">
      <c r="A35" s="30" t="s">
        <v>65</v>
      </c>
      <c r="B35" s="30"/>
      <c r="C35" s="35">
        <f>C38+C36</f>
        <v>3</v>
      </c>
      <c r="D35" s="35">
        <f t="shared" ref="D35:J35" si="7">D38+D36</f>
        <v>897.5</v>
      </c>
      <c r="E35" s="35"/>
      <c r="F35" s="35">
        <f t="shared" si="7"/>
        <v>840.57</v>
      </c>
      <c r="G35" s="35">
        <f t="shared" si="7"/>
        <v>445.65</v>
      </c>
      <c r="H35" s="35">
        <f t="shared" si="7"/>
        <v>439</v>
      </c>
      <c r="I35" s="35"/>
      <c r="J35" s="59">
        <f t="shared" si="7"/>
        <v>394.92</v>
      </c>
      <c r="K35" s="41"/>
      <c r="L35" s="14"/>
    </row>
    <row r="36" ht="23" customHeight="1" spans="1:12">
      <c r="A36" s="30"/>
      <c r="B36" s="34" t="s">
        <v>18</v>
      </c>
      <c r="C36" s="35">
        <f>C37</f>
        <v>1</v>
      </c>
      <c r="D36" s="35">
        <f t="shared" ref="D36:J36" si="8">D37</f>
        <v>9.5</v>
      </c>
      <c r="E36" s="35"/>
      <c r="F36" s="35">
        <f t="shared" si="8"/>
        <v>9.5</v>
      </c>
      <c r="G36" s="35">
        <f t="shared" si="8"/>
        <v>6.65</v>
      </c>
      <c r="H36" s="35"/>
      <c r="I36" s="35"/>
      <c r="J36" s="59">
        <f t="shared" si="8"/>
        <v>2.85</v>
      </c>
      <c r="K36" s="41"/>
      <c r="L36" s="14"/>
    </row>
    <row r="37" ht="23" customHeight="1" spans="1:12">
      <c r="A37" s="31">
        <v>20</v>
      </c>
      <c r="B37" s="32" t="s">
        <v>66</v>
      </c>
      <c r="C37" s="35">
        <v>1</v>
      </c>
      <c r="D37" s="42">
        <v>9.5</v>
      </c>
      <c r="E37" s="42"/>
      <c r="F37" s="42">
        <v>9.5</v>
      </c>
      <c r="G37" s="21">
        <v>6.65</v>
      </c>
      <c r="H37" s="42"/>
      <c r="I37" s="42"/>
      <c r="J37" s="62">
        <f>F37-G37</f>
        <v>2.85</v>
      </c>
      <c r="K37" s="41"/>
      <c r="L37" s="14"/>
    </row>
    <row r="38" ht="23" customHeight="1" spans="1:12">
      <c r="A38" s="40"/>
      <c r="B38" s="45" t="s">
        <v>23</v>
      </c>
      <c r="C38" s="35">
        <f>C39+C40</f>
        <v>2</v>
      </c>
      <c r="D38" s="35">
        <f>D39+D40</f>
        <v>888</v>
      </c>
      <c r="E38" s="35"/>
      <c r="F38" s="35">
        <f>F39+F40</f>
        <v>831.07</v>
      </c>
      <c r="G38" s="12">
        <f>I38+H38</f>
        <v>439</v>
      </c>
      <c r="H38" s="35">
        <f>H39+H40</f>
        <v>439</v>
      </c>
      <c r="I38" s="35"/>
      <c r="J38" s="59">
        <f>F38-G38</f>
        <v>392.07</v>
      </c>
      <c r="K38" s="41"/>
      <c r="L38" s="41"/>
    </row>
    <row r="39" s="1" customFormat="1" ht="23" customHeight="1" spans="1:12">
      <c r="A39" s="31">
        <v>21</v>
      </c>
      <c r="B39" s="31" t="s">
        <v>67</v>
      </c>
      <c r="C39" s="21">
        <v>1</v>
      </c>
      <c r="D39" s="20">
        <v>476</v>
      </c>
      <c r="E39" s="21" t="s">
        <v>68</v>
      </c>
      <c r="F39" s="20">
        <v>495</v>
      </c>
      <c r="G39" s="21">
        <f>I39+H39</f>
        <v>192</v>
      </c>
      <c r="H39" s="21">
        <v>192</v>
      </c>
      <c r="I39" s="20"/>
      <c r="J39" s="62">
        <f>F39-G39</f>
        <v>303</v>
      </c>
      <c r="K39" s="41"/>
      <c r="L39" s="41"/>
    </row>
    <row r="40" s="1" customFormat="1" ht="23" customHeight="1" spans="1:12">
      <c r="A40" s="40">
        <v>22</v>
      </c>
      <c r="B40" s="43" t="s">
        <v>69</v>
      </c>
      <c r="C40" s="33">
        <v>1</v>
      </c>
      <c r="D40" s="33">
        <v>412</v>
      </c>
      <c r="E40" s="42" t="s">
        <v>70</v>
      </c>
      <c r="F40" s="20">
        <v>336.07</v>
      </c>
      <c r="G40" s="21">
        <f>I40+H40</f>
        <v>247</v>
      </c>
      <c r="H40" s="21">
        <v>247</v>
      </c>
      <c r="I40" s="20"/>
      <c r="J40" s="62">
        <f>F40-G40</f>
        <v>89.07</v>
      </c>
      <c r="K40" s="41"/>
      <c r="L40" s="41"/>
    </row>
  </sheetData>
  <mergeCells count="19">
    <mergeCell ref="A2:L2"/>
    <mergeCell ref="A3:B3"/>
    <mergeCell ref="J3:L3"/>
    <mergeCell ref="G4:I4"/>
    <mergeCell ref="A6:B6"/>
    <mergeCell ref="A7:B7"/>
    <mergeCell ref="A23:B23"/>
    <mergeCell ref="A35:B35"/>
    <mergeCell ref="A4:A5"/>
    <mergeCell ref="B4:B5"/>
    <mergeCell ref="C4:C5"/>
    <mergeCell ref="D4:D5"/>
    <mergeCell ref="E4:E5"/>
    <mergeCell ref="F4:F5"/>
    <mergeCell ref="J4:J5"/>
    <mergeCell ref="K4:K5"/>
    <mergeCell ref="K6:K22"/>
    <mergeCell ref="K23:K40"/>
    <mergeCell ref="L4:L5"/>
  </mergeCells>
  <pageMargins left="0.75" right="0.75" top="1" bottom="1" header="0.511805555555556" footer="0.511805555555556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陌丄花亓</cp:lastModifiedBy>
  <dcterms:created xsi:type="dcterms:W3CDTF">2019-09-03T06:42:00Z</dcterms:created>
  <dcterms:modified xsi:type="dcterms:W3CDTF">2019-09-21T00:37:49Z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